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415" tabRatio="574" firstSheet="1" activeTab="1"/>
  </bookViews>
  <sheets>
    <sheet name="0000000" sheetId="1" state="veryHidden" r:id="rId1"/>
    <sheet name="IS" sheetId="2" r:id="rId2"/>
    <sheet name="BS" sheetId="3" r:id="rId3"/>
    <sheet name="Equity" sheetId="4" r:id="rId4"/>
    <sheet name="CFS" sheetId="5" r:id="rId5"/>
  </sheets>
  <definedNames>
    <definedName name="_xlnm.Print_Area" localSheetId="2">'BS'!$A$1:$F$60</definedName>
    <definedName name="_xlnm.Print_Area" localSheetId="4">'CFS'!$A$1:$F$67</definedName>
    <definedName name="_xlnm.Print_Area" localSheetId="3">'Equity'!$A$1:$K$45</definedName>
    <definedName name="_xlnm.Print_Area" localSheetId="1">'IS'!$A$1:$L$46</definedName>
  </definedNames>
  <calcPr fullCalcOnLoad="1"/>
</workbook>
</file>

<file path=xl/sharedStrings.xml><?xml version="1.0" encoding="utf-8"?>
<sst xmlns="http://schemas.openxmlformats.org/spreadsheetml/2006/main" count="172" uniqueCount="124">
  <si>
    <t>Total</t>
  </si>
  <si>
    <t>RM'000</t>
  </si>
  <si>
    <t>1st QTR</t>
  </si>
  <si>
    <t>ACTUALS</t>
  </si>
  <si>
    <t>2nd QTR</t>
  </si>
  <si>
    <t>3rd QTR</t>
  </si>
  <si>
    <t>4th QTR</t>
  </si>
  <si>
    <t>31/03/2001</t>
  </si>
  <si>
    <t>30/06/2001</t>
  </si>
  <si>
    <t>30/09/2001</t>
  </si>
  <si>
    <t>Revenue</t>
  </si>
  <si>
    <t>31/12/2001</t>
  </si>
  <si>
    <t>Other operating income</t>
  </si>
  <si>
    <t>(Incorporated in Malaysia)</t>
  </si>
  <si>
    <t>Property, plant and equipment</t>
  </si>
  <si>
    <t>Current assets</t>
  </si>
  <si>
    <t>Inventories</t>
  </si>
  <si>
    <t>Current liabilities</t>
  </si>
  <si>
    <t>Short term borrowings</t>
  </si>
  <si>
    <t>Reserves</t>
  </si>
  <si>
    <t>Long term borrowings</t>
  </si>
  <si>
    <t>Deferred taxation</t>
  </si>
  <si>
    <t>Net tangible assets per share (RM)</t>
  </si>
  <si>
    <t>(RM '000)</t>
  </si>
  <si>
    <t>Retained</t>
  </si>
  <si>
    <t>Share Capital</t>
  </si>
  <si>
    <t>Profits</t>
  </si>
  <si>
    <t>Operating expenses</t>
  </si>
  <si>
    <t>N/A</t>
  </si>
  <si>
    <t>Cash and bank balances</t>
  </si>
  <si>
    <t>Bank overdrafts</t>
  </si>
  <si>
    <t>Financed by:-</t>
  </si>
  <si>
    <t>Capital and reserves</t>
  </si>
  <si>
    <t>Less: Minority interests</t>
  </si>
  <si>
    <t>Diluted earnings per ordinary share (sen)</t>
  </si>
  <si>
    <t>Trade and other receivables</t>
  </si>
  <si>
    <t>Trade and other payables</t>
  </si>
  <si>
    <t>Taxation</t>
  </si>
  <si>
    <t>Net current assets</t>
  </si>
  <si>
    <t>Long term and deferred liabilities</t>
  </si>
  <si>
    <t>As at</t>
  </si>
  <si>
    <t>Cash and cash equivalents at 1 January</t>
  </si>
  <si>
    <t>Chk</t>
  </si>
  <si>
    <t>Profit from operations</t>
  </si>
  <si>
    <t>Tax recoverable</t>
  </si>
  <si>
    <t>Operating profit before working capital changes</t>
  </si>
  <si>
    <t>Changes in working capital</t>
  </si>
  <si>
    <t>Purchase of property, plant and equipment</t>
  </si>
  <si>
    <t>Proceeds from disposal of property, plant and equipment</t>
  </si>
  <si>
    <t>Tax paid</t>
  </si>
  <si>
    <t>Cash Flows From Operating Activities</t>
  </si>
  <si>
    <t xml:space="preserve">3 months ended </t>
  </si>
  <si>
    <t>Interest expense</t>
  </si>
  <si>
    <t>Interest income</t>
  </si>
  <si>
    <t>Note:</t>
  </si>
  <si>
    <t>Depreciation</t>
  </si>
  <si>
    <t>Interest received</t>
  </si>
  <si>
    <t>Interest paid</t>
  </si>
  <si>
    <t>Net cash used in investing activities</t>
  </si>
  <si>
    <t>Cash Flows From Investing Activities</t>
  </si>
  <si>
    <t>Unaudited Condensed Consolidated Statements of Changes in Equity</t>
  </si>
  <si>
    <t>Unaudited Condensed Consolidated Cash Flow Statements</t>
  </si>
  <si>
    <t>Deferred tax asset</t>
  </si>
  <si>
    <t>Profit after taxation</t>
  </si>
  <si>
    <t>Net Profit for the period</t>
  </si>
  <si>
    <t>Basic earnings per ordinary share (sen)</t>
  </si>
  <si>
    <t xml:space="preserve">Gain on disposal of property, plant and equipment </t>
  </si>
  <si>
    <t>Profit before taxation</t>
  </si>
  <si>
    <t>Tax payable</t>
  </si>
  <si>
    <t>31 December 2004</t>
  </si>
  <si>
    <t>Profit before tax</t>
  </si>
  <si>
    <t>Cash and cash equivalents included in the cash flow statement comprise the following balance sheet amounts:-</t>
  </si>
  <si>
    <t>Increase in current assets</t>
  </si>
  <si>
    <t>The Condensed Financial Statements should be read in conjunction with the Audited Financial Statements for the financial year ended 31 December 2004.</t>
  </si>
  <si>
    <t xml:space="preserve">As at 1 January 2005 </t>
  </si>
  <si>
    <t>As at 1 January 2004</t>
  </si>
  <si>
    <t>Net profit for the period</t>
  </si>
  <si>
    <t>Net increase/(decrease) in cash and cash equivalents</t>
  </si>
  <si>
    <t>Bank borrowings</t>
  </si>
  <si>
    <t>30 September</t>
  </si>
  <si>
    <t xml:space="preserve">9 months ended </t>
  </si>
  <si>
    <t>Unaudited Condensed Consolidated Balance Sheets As At 30 September 2005</t>
  </si>
  <si>
    <t>30 September 2005</t>
  </si>
  <si>
    <t>Share Premium</t>
  </si>
  <si>
    <t>As at 30 September 2005</t>
  </si>
  <si>
    <t>Issuance Shares</t>
  </si>
  <si>
    <t>Share</t>
  </si>
  <si>
    <t>Capital</t>
  </si>
  <si>
    <t xml:space="preserve">Share </t>
  </si>
  <si>
    <t>Premiuim</t>
  </si>
  <si>
    <t>Redeemable</t>
  </si>
  <si>
    <t>As at 30 September 2004</t>
  </si>
  <si>
    <t>Preference Shares</t>
  </si>
  <si>
    <t>Dividend paid</t>
  </si>
  <si>
    <t>Dividends</t>
  </si>
  <si>
    <t>30 September 2004</t>
  </si>
  <si>
    <t>Bad Debts written off</t>
  </si>
  <si>
    <t>Proceeds from issuance of shares</t>
  </si>
  <si>
    <t>Cash and cash equivalents at 30 September</t>
  </si>
  <si>
    <t>Fixed Deposit with licensed banks</t>
  </si>
  <si>
    <t>Fixed deposit with licensed banks</t>
  </si>
  <si>
    <t>Increase in current liabilities</t>
  </si>
  <si>
    <t>Net cash from/(used in) financing activity</t>
  </si>
  <si>
    <t>Cash Flows From Financing Activities</t>
  </si>
  <si>
    <t>Adjustments for:</t>
  </si>
  <si>
    <t>Redeemable Convertible Cumulative Preference Shares</t>
  </si>
  <si>
    <t>Convertible Cumulative</t>
  </si>
  <si>
    <t xml:space="preserve"> - Ordinary Shares</t>
  </si>
  <si>
    <t xml:space="preserve"> - Redeemable Convertible Cumulative</t>
  </si>
  <si>
    <t xml:space="preserve">      Preference Shares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</si>
  <si>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</si>
  <si>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 The Nine Months Ended 30 September 2005</t>
  </si>
  <si>
    <t>Goodwill on consolidation</t>
  </si>
  <si>
    <t>Investment in associated companies</t>
  </si>
  <si>
    <t>Minority Interest</t>
  </si>
  <si>
    <t>Drawdown from Term Loan</t>
  </si>
  <si>
    <t>Investment in subsidiary companies</t>
  </si>
  <si>
    <t>Net cash generated from/(used in) operating activities</t>
  </si>
  <si>
    <t>Cash generated from operations</t>
  </si>
  <si>
    <t>Unaudited Condensed Consolidated Income Statements For The Nine Months Ended 30 September 2005</t>
  </si>
  <si>
    <r>
      <t xml:space="preserve">SCOMI MARINE BHD (formerly known as HABIB CORPORATION BERHAD) </t>
    </r>
    <r>
      <rPr>
        <b/>
        <sz val="10"/>
        <rFont val="Tahoma"/>
        <family val="2"/>
      </rPr>
      <t xml:space="preserve">(397979-A) </t>
    </r>
  </si>
  <si>
    <t>Remark : Basic and diluted EPS have been amended based on amended number of shares for the quarter ended</t>
  </si>
  <si>
    <t xml:space="preserve">              30.09.2005 only</t>
  </si>
  <si>
    <t>Amendment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</si>
</sst>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dd\ mmmm"/>
  </numFmts>
  <fonts count="15">
    <font>
      <sz val="12"/>
      <name val="Arial"/>
      <family val="0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u val="singleAccounting"/>
      <sz val="12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i/>
      <sz val="10"/>
      <name val="Tahoma"/>
      <family val="2"/>
    </font>
    <font>
      <sz val="12"/>
      <color indexed="8"/>
      <name val="Tahoma"/>
      <family val="2"/>
    </font>
    <font>
      <u val="single"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72" fontId="7" fillId="2" borderId="0" xfId="15" applyNumberFormat="1" applyFont="1" applyFill="1" applyBorder="1" applyAlignment="1">
      <alignment/>
    </xf>
    <xf numFmtId="172" fontId="5" fillId="0" borderId="0" xfId="15" applyNumberFormat="1" applyFont="1" applyAlignment="1">
      <alignment horizontal="left"/>
    </xf>
    <xf numFmtId="172" fontId="7" fillId="0" borderId="0" xfId="15" applyNumberFormat="1" applyFont="1" applyAlignment="1">
      <alignment/>
    </xf>
    <xf numFmtId="172" fontId="7" fillId="0" borderId="0" xfId="15" applyNumberFormat="1" applyFont="1" applyBorder="1" applyAlignment="1">
      <alignment/>
    </xf>
    <xf numFmtId="172" fontId="7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172" fontId="6" fillId="0" borderId="0" xfId="15" applyNumberFormat="1" applyFont="1" applyAlignment="1">
      <alignment horizontal="left"/>
    </xf>
    <xf numFmtId="172" fontId="7" fillId="0" borderId="0" xfId="15" applyNumberFormat="1" applyFont="1" applyBorder="1" applyAlignment="1">
      <alignment horizontal="center"/>
    </xf>
    <xf numFmtId="172" fontId="7" fillId="0" borderId="0" xfId="15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72" fontId="8" fillId="0" borderId="0" xfId="15" applyNumberFormat="1" applyFont="1" applyAlignment="1">
      <alignment horizontal="left"/>
    </xf>
    <xf numFmtId="172" fontId="6" fillId="0" borderId="0" xfId="15" applyNumberFormat="1" applyFont="1" applyBorder="1" applyAlignment="1">
      <alignment/>
    </xf>
    <xf numFmtId="172" fontId="6" fillId="0" borderId="0" xfId="15" applyNumberFormat="1" applyFont="1" applyBorder="1" applyAlignment="1">
      <alignment horizontal="center"/>
    </xf>
    <xf numFmtId="172" fontId="6" fillId="0" borderId="0" xfId="15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2" fontId="8" fillId="0" borderId="0" xfId="15" applyNumberFormat="1" applyFont="1" applyBorder="1" applyAlignment="1">
      <alignment/>
    </xf>
    <xf numFmtId="172" fontId="8" fillId="0" borderId="0" xfId="15" applyNumberFormat="1" applyFont="1" applyBorder="1" applyAlignment="1">
      <alignment horizontal="center"/>
    </xf>
    <xf numFmtId="172" fontId="8" fillId="0" borderId="0" xfId="15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15" applyNumberFormat="1" applyFont="1" applyFill="1" applyBorder="1" applyAlignment="1">
      <alignment horizontal="center"/>
    </xf>
    <xf numFmtId="172" fontId="8" fillId="2" borderId="0" xfId="15" applyNumberFormat="1" applyFont="1" applyFill="1" applyBorder="1" applyAlignment="1">
      <alignment horizontal="center"/>
    </xf>
    <xf numFmtId="172" fontId="8" fillId="0" borderId="0" xfId="15" applyNumberFormat="1" applyFont="1" applyBorder="1" applyAlignment="1" quotePrefix="1">
      <alignment/>
    </xf>
    <xf numFmtId="172" fontId="8" fillId="0" borderId="0" xfId="15" applyNumberFormat="1" applyFont="1" applyBorder="1" applyAlignment="1" quotePrefix="1">
      <alignment horizontal="center"/>
    </xf>
    <xf numFmtId="0" fontId="8" fillId="0" borderId="0" xfId="15" applyNumberFormat="1" applyFont="1" applyFill="1" applyBorder="1" applyAlignment="1" quotePrefix="1">
      <alignment horizontal="center"/>
    </xf>
    <xf numFmtId="0" fontId="8" fillId="0" borderId="0" xfId="15" applyNumberFormat="1" applyFont="1" applyBorder="1" applyAlignment="1">
      <alignment horizontal="center"/>
    </xf>
    <xf numFmtId="172" fontId="8" fillId="2" borderId="0" xfId="15" applyNumberFormat="1" applyFont="1" applyFill="1" applyBorder="1" applyAlignment="1" quotePrefix="1">
      <alignment horizontal="center"/>
    </xf>
    <xf numFmtId="172" fontId="9" fillId="0" borderId="0" xfId="15" applyNumberFormat="1" applyFont="1" applyBorder="1" applyAlignment="1">
      <alignment horizontal="center"/>
    </xf>
    <xf numFmtId="172" fontId="9" fillId="0" borderId="0" xfId="15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172" fontId="9" fillId="2" borderId="0" xfId="15" applyNumberFormat="1" applyFont="1" applyFill="1" applyBorder="1" applyAlignment="1">
      <alignment horizontal="center"/>
    </xf>
    <xf numFmtId="172" fontId="8" fillId="0" borderId="0" xfId="15" applyNumberFormat="1" applyFont="1" applyFill="1" applyBorder="1" applyAlignment="1">
      <alignment horizontal="left"/>
    </xf>
    <xf numFmtId="172" fontId="8" fillId="2" borderId="0" xfId="15" applyNumberFormat="1" applyFont="1" applyFill="1" applyBorder="1" applyAlignment="1">
      <alignment/>
    </xf>
    <xf numFmtId="172" fontId="10" fillId="0" borderId="0" xfId="15" applyNumberFormat="1" applyFont="1" applyBorder="1" applyAlignment="1">
      <alignment/>
    </xf>
    <xf numFmtId="172" fontId="10" fillId="0" borderId="1" xfId="15" applyNumberFormat="1" applyFont="1" applyBorder="1" applyAlignment="1">
      <alignment horizontal="right"/>
    </xf>
    <xf numFmtId="172" fontId="10" fillId="0" borderId="2" xfId="15" applyNumberFormat="1" applyFont="1" applyBorder="1" applyAlignment="1">
      <alignment horizontal="right"/>
    </xf>
    <xf numFmtId="172" fontId="10" fillId="0" borderId="3" xfId="15" applyNumberFormat="1" applyFont="1" applyBorder="1" applyAlignment="1">
      <alignment horizontal="right"/>
    </xf>
    <xf numFmtId="172" fontId="10" fillId="0" borderId="0" xfId="15" applyNumberFormat="1" applyFont="1" applyBorder="1" applyAlignment="1">
      <alignment horizontal="right"/>
    </xf>
    <xf numFmtId="172" fontId="10" fillId="0" borderId="0" xfId="15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172" fontId="10" fillId="2" borderId="0" xfId="15" applyNumberFormat="1" applyFont="1" applyFill="1" applyBorder="1" applyAlignment="1">
      <alignment/>
    </xf>
    <xf numFmtId="172" fontId="10" fillId="0" borderId="4" xfId="15" applyNumberFormat="1" applyFont="1" applyBorder="1" applyAlignment="1">
      <alignment horizontal="right"/>
    </xf>
    <xf numFmtId="172" fontId="10" fillId="0" borderId="5" xfId="15" applyNumberFormat="1" applyFont="1" applyBorder="1" applyAlignment="1">
      <alignment horizontal="right"/>
    </xf>
    <xf numFmtId="172" fontId="10" fillId="0" borderId="6" xfId="15" applyNumberFormat="1" applyFont="1" applyFill="1" applyBorder="1" applyAlignment="1">
      <alignment horizontal="center"/>
    </xf>
    <xf numFmtId="172" fontId="10" fillId="2" borderId="0" xfId="15" applyNumberFormat="1" applyFont="1" applyFill="1" applyBorder="1" applyAlignment="1">
      <alignment horizontal="right"/>
    </xf>
    <xf numFmtId="172" fontId="10" fillId="0" borderId="0" xfId="15" applyNumberFormat="1" applyFont="1" applyBorder="1" applyAlignment="1">
      <alignment horizontal="center"/>
    </xf>
    <xf numFmtId="172" fontId="8" fillId="0" borderId="7" xfId="15" applyNumberFormat="1" applyFont="1" applyFill="1" applyBorder="1" applyAlignment="1">
      <alignment horizontal="center"/>
    </xf>
    <xf numFmtId="172" fontId="10" fillId="0" borderId="0" xfId="15" applyNumberFormat="1" applyFont="1" applyAlignment="1">
      <alignment/>
    </xf>
    <xf numFmtId="0" fontId="10" fillId="0" borderId="0" xfId="0" applyFont="1" applyAlignment="1">
      <alignment/>
    </xf>
    <xf numFmtId="2" fontId="10" fillId="0" borderId="0" xfId="15" applyNumberFormat="1" applyFont="1" applyFill="1" applyBorder="1" applyAlignment="1">
      <alignment horizontal="center"/>
    </xf>
    <xf numFmtId="43" fontId="10" fillId="0" borderId="0" xfId="15" applyNumberFormat="1" applyFont="1" applyFill="1" applyBorder="1" applyAlignment="1">
      <alignment/>
    </xf>
    <xf numFmtId="43" fontId="10" fillId="0" borderId="0" xfId="15" applyNumberFormat="1" applyFont="1" applyBorder="1" applyAlignment="1">
      <alignment/>
    </xf>
    <xf numFmtId="2" fontId="10" fillId="0" borderId="0" xfId="15" applyNumberFormat="1" applyFont="1" applyFill="1" applyAlignment="1">
      <alignment horizontal="center"/>
    </xf>
    <xf numFmtId="0" fontId="10" fillId="2" borderId="0" xfId="0" applyFont="1" applyFill="1" applyBorder="1" applyAlignment="1">
      <alignment/>
    </xf>
    <xf numFmtId="2" fontId="8" fillId="0" borderId="0" xfId="15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1" fillId="0" borderId="0" xfId="15" applyNumberFormat="1" applyFont="1" applyFill="1" applyAlignment="1">
      <alignment horizontal="center"/>
    </xf>
    <xf numFmtId="172" fontId="11" fillId="0" borderId="0" xfId="15" applyNumberFormat="1" applyFont="1" applyAlignment="1">
      <alignment/>
    </xf>
    <xf numFmtId="172" fontId="10" fillId="0" borderId="0" xfId="15" applyNumberFormat="1" applyFont="1" applyFill="1" applyBorder="1" applyAlignment="1">
      <alignment/>
    </xf>
    <xf numFmtId="0" fontId="12" fillId="0" borderId="0" xfId="0" applyFont="1" applyAlignment="1">
      <alignment/>
    </xf>
    <xf numFmtId="172" fontId="7" fillId="0" borderId="0" xfId="15" applyNumberFormat="1" applyFont="1" applyFill="1" applyAlignment="1">
      <alignment/>
    </xf>
    <xf numFmtId="0" fontId="8" fillId="0" borderId="0" xfId="21" applyFont="1">
      <alignment/>
      <protection/>
    </xf>
    <xf numFmtId="172" fontId="8" fillId="0" borderId="0" xfId="15" applyNumberFormat="1" applyFont="1" applyFill="1" applyAlignment="1">
      <alignment horizontal="center"/>
    </xf>
    <xf numFmtId="172" fontId="8" fillId="0" borderId="0" xfId="15" applyNumberFormat="1" applyFont="1" applyAlignment="1">
      <alignment/>
    </xf>
    <xf numFmtId="172" fontId="8" fillId="0" borderId="0" xfId="15" applyNumberFormat="1" applyFont="1" applyFill="1" applyAlignment="1" quotePrefix="1">
      <alignment horizontal="center"/>
    </xf>
    <xf numFmtId="0" fontId="9" fillId="0" borderId="0" xfId="21" applyFont="1">
      <alignment/>
      <protection/>
    </xf>
    <xf numFmtId="172" fontId="9" fillId="0" borderId="0" xfId="15" applyNumberFormat="1" applyFont="1" applyAlignment="1">
      <alignment horizontal="left"/>
    </xf>
    <xf numFmtId="172" fontId="9" fillId="0" borderId="0" xfId="15" applyNumberFormat="1" applyFont="1" applyFill="1" applyAlignment="1">
      <alignment horizontal="center"/>
    </xf>
    <xf numFmtId="0" fontId="10" fillId="0" borderId="0" xfId="21" applyFont="1" applyAlignment="1">
      <alignment horizontal="center"/>
      <protection/>
    </xf>
    <xf numFmtId="172" fontId="10" fillId="0" borderId="0" xfId="15" applyNumberFormat="1" applyFont="1" applyAlignment="1">
      <alignment horizontal="left"/>
    </xf>
    <xf numFmtId="172" fontId="13" fillId="0" borderId="0" xfId="15" applyNumberFormat="1" applyFont="1" applyFill="1" applyAlignment="1">
      <alignment/>
    </xf>
    <xf numFmtId="0" fontId="10" fillId="0" borderId="0" xfId="21" applyFont="1">
      <alignment/>
      <protection/>
    </xf>
    <xf numFmtId="172" fontId="13" fillId="0" borderId="0" xfId="15" applyNumberFormat="1" applyFont="1" applyFill="1" applyAlignment="1">
      <alignment horizontal="center"/>
    </xf>
    <xf numFmtId="172" fontId="10" fillId="0" borderId="0" xfId="15" applyNumberFormat="1" applyFont="1" applyFill="1" applyAlignment="1">
      <alignment horizontal="center"/>
    </xf>
    <xf numFmtId="172" fontId="10" fillId="0" borderId="8" xfId="15" applyNumberFormat="1" applyFont="1" applyFill="1" applyBorder="1" applyAlignment="1">
      <alignment horizontal="left"/>
    </xf>
    <xf numFmtId="172" fontId="10" fillId="0" borderId="8" xfId="15" applyNumberFormat="1" applyFont="1" applyFill="1" applyBorder="1" applyAlignment="1">
      <alignment horizontal="center"/>
    </xf>
    <xf numFmtId="172" fontId="10" fillId="0" borderId="0" xfId="21" applyNumberFormat="1" applyFont="1">
      <alignment/>
      <protection/>
    </xf>
    <xf numFmtId="172" fontId="10" fillId="0" borderId="9" xfId="15" applyNumberFormat="1" applyFont="1" applyFill="1" applyBorder="1" applyAlignment="1">
      <alignment horizontal="left"/>
    </xf>
    <xf numFmtId="172" fontId="10" fillId="0" borderId="9" xfId="15" applyNumberFormat="1" applyFont="1" applyFill="1" applyBorder="1" applyAlignment="1">
      <alignment horizontal="center"/>
    </xf>
    <xf numFmtId="172" fontId="10" fillId="0" borderId="10" xfId="15" applyNumberFormat="1" applyFont="1" applyFill="1" applyBorder="1" applyAlignment="1">
      <alignment horizontal="center"/>
    </xf>
    <xf numFmtId="172" fontId="8" fillId="0" borderId="11" xfId="15" applyNumberFormat="1" applyFont="1" applyFill="1" applyBorder="1" applyAlignment="1">
      <alignment horizontal="center"/>
    </xf>
    <xf numFmtId="172" fontId="10" fillId="0" borderId="1" xfId="15" applyNumberFormat="1" applyFont="1" applyFill="1" applyBorder="1" applyAlignment="1">
      <alignment horizontal="center"/>
    </xf>
    <xf numFmtId="172" fontId="10" fillId="0" borderId="12" xfId="15" applyNumberFormat="1" applyFont="1" applyFill="1" applyBorder="1" applyAlignment="1">
      <alignment horizontal="center"/>
    </xf>
    <xf numFmtId="0" fontId="10" fillId="3" borderId="0" xfId="21" applyFont="1" applyFill="1" applyAlignment="1">
      <alignment horizontal="center"/>
      <protection/>
    </xf>
    <xf numFmtId="172" fontId="10" fillId="3" borderId="0" xfId="15" applyNumberFormat="1" applyFont="1" applyFill="1" applyBorder="1" applyAlignment="1">
      <alignment horizontal="left"/>
    </xf>
    <xf numFmtId="172" fontId="10" fillId="3" borderId="0" xfId="15" applyNumberFormat="1" applyFont="1" applyFill="1" applyAlignment="1">
      <alignment/>
    </xf>
    <xf numFmtId="43" fontId="10" fillId="0" borderId="7" xfId="15" applyNumberFormat="1" applyFont="1" applyFill="1" applyBorder="1" applyAlignment="1">
      <alignment horizontal="center"/>
    </xf>
    <xf numFmtId="0" fontId="10" fillId="3" borderId="0" xfId="21" applyFont="1" applyFill="1">
      <alignment/>
      <protection/>
    </xf>
    <xf numFmtId="0" fontId="10" fillId="0" borderId="0" xfId="21" applyFont="1" applyFill="1" applyAlignment="1">
      <alignment horizontal="center"/>
      <protection/>
    </xf>
    <xf numFmtId="0" fontId="7" fillId="0" borderId="0" xfId="21" applyFont="1">
      <alignment/>
      <protection/>
    </xf>
    <xf numFmtId="0" fontId="7" fillId="0" borderId="0" xfId="21" applyFont="1" applyFill="1">
      <alignment/>
      <protection/>
    </xf>
    <xf numFmtId="172" fontId="7" fillId="0" borderId="0" xfId="15" applyNumberFormat="1" applyFont="1" applyAlignment="1">
      <alignment horizontal="right"/>
    </xf>
    <xf numFmtId="172" fontId="7" fillId="0" borderId="0" xfId="21" applyNumberFormat="1" applyFont="1" applyFill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10" fillId="0" borderId="0" xfId="21" applyFont="1" applyAlignment="1">
      <alignment horizontal="right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6" xfId="21" applyFont="1" applyBorder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3" fontId="10" fillId="0" borderId="0" xfId="21" applyNumberFormat="1" applyFont="1">
      <alignment/>
      <protection/>
    </xf>
    <xf numFmtId="43" fontId="10" fillId="0" borderId="0" xfId="15" applyFont="1" applyAlignment="1">
      <alignment/>
    </xf>
    <xf numFmtId="172" fontId="8" fillId="0" borderId="11" xfId="15" applyNumberFormat="1" applyFont="1" applyBorder="1" applyAlignment="1">
      <alignment/>
    </xf>
    <xf numFmtId="172" fontId="10" fillId="0" borderId="0" xfId="15" applyNumberFormat="1" applyFont="1" applyAlignment="1">
      <alignment horizontal="right"/>
    </xf>
    <xf numFmtId="172" fontId="8" fillId="0" borderId="0" xfId="15" applyNumberFormat="1" applyFont="1" applyAlignment="1">
      <alignment horizontal="center"/>
    </xf>
    <xf numFmtId="172" fontId="10" fillId="0" borderId="0" xfId="15" applyNumberFormat="1" applyFont="1" applyAlignment="1">
      <alignment horizontal="center"/>
    </xf>
    <xf numFmtId="172" fontId="8" fillId="0" borderId="6" xfId="15" applyNumberFormat="1" applyFont="1" applyBorder="1" applyAlignment="1">
      <alignment horizontal="center"/>
    </xf>
    <xf numFmtId="172" fontId="14" fillId="0" borderId="0" xfId="15" applyNumberFormat="1" applyFont="1" applyAlignment="1">
      <alignment horizontal="center"/>
    </xf>
    <xf numFmtId="0" fontId="14" fillId="0" borderId="0" xfId="21" applyFont="1" applyBorder="1" applyAlignment="1">
      <alignment horizontal="center"/>
      <protection/>
    </xf>
    <xf numFmtId="15" fontId="8" fillId="0" borderId="0" xfId="21" applyNumberFormat="1" applyFont="1" applyAlignment="1" quotePrefix="1">
      <alignment horizontal="center"/>
      <protection/>
    </xf>
    <xf numFmtId="16" fontId="10" fillId="0" borderId="0" xfId="21" applyNumberFormat="1" applyFont="1" applyBorder="1" applyAlignment="1">
      <alignment horizontal="center"/>
      <protection/>
    </xf>
    <xf numFmtId="16" fontId="11" fillId="0" borderId="0" xfId="21" applyNumberFormat="1" applyFont="1" applyAlignment="1">
      <alignment horizontal="center"/>
      <protection/>
    </xf>
    <xf numFmtId="1" fontId="10" fillId="0" borderId="0" xfId="21" applyNumberFormat="1" applyFont="1" applyAlignment="1">
      <alignment horizontal="center"/>
      <protection/>
    </xf>
    <xf numFmtId="1" fontId="10" fillId="0" borderId="0" xfId="15" applyNumberFormat="1" applyFont="1" applyAlignment="1">
      <alignment horizontal="center"/>
    </xf>
    <xf numFmtId="0" fontId="14" fillId="0" borderId="0" xfId="21" applyFont="1">
      <alignment/>
      <protection/>
    </xf>
    <xf numFmtId="172" fontId="10" fillId="0" borderId="6" xfId="15" applyNumberFormat="1" applyFont="1" applyBorder="1" applyAlignment="1">
      <alignment horizontal="center"/>
    </xf>
    <xf numFmtId="2" fontId="10" fillId="0" borderId="0" xfId="21" applyNumberFormat="1" applyFont="1">
      <alignment/>
      <protection/>
    </xf>
    <xf numFmtId="3" fontId="10" fillId="0" borderId="0" xfId="21" applyNumberFormat="1" applyFont="1" applyBorder="1">
      <alignment/>
      <protection/>
    </xf>
    <xf numFmtId="0" fontId="10" fillId="0" borderId="0" xfId="21" applyFont="1" applyBorder="1">
      <alignment/>
      <protection/>
    </xf>
    <xf numFmtId="172" fontId="10" fillId="0" borderId="6" xfId="15" applyNumberFormat="1" applyFont="1" applyBorder="1" applyAlignment="1">
      <alignment/>
    </xf>
    <xf numFmtId="0" fontId="10" fillId="0" borderId="0" xfId="21" applyFont="1" quotePrefix="1">
      <alignment/>
      <protection/>
    </xf>
    <xf numFmtId="172" fontId="10" fillId="0" borderId="3" xfId="15" applyNumberFormat="1" applyFont="1" applyBorder="1" applyAlignment="1">
      <alignment/>
    </xf>
    <xf numFmtId="172" fontId="10" fillId="0" borderId="5" xfId="15" applyNumberFormat="1" applyFont="1" applyBorder="1" applyAlignment="1">
      <alignment/>
    </xf>
    <xf numFmtId="172" fontId="10" fillId="0" borderId="13" xfId="15" applyNumberFormat="1" applyFont="1" applyBorder="1" applyAlignment="1">
      <alignment/>
    </xf>
    <xf numFmtId="172" fontId="10" fillId="0" borderId="11" xfId="15" applyNumberFormat="1" applyFont="1" applyBorder="1" applyAlignment="1">
      <alignment/>
    </xf>
    <xf numFmtId="0" fontId="12" fillId="0" borderId="0" xfId="21" applyFont="1">
      <alignment/>
      <protection/>
    </xf>
    <xf numFmtId="172" fontId="7" fillId="0" borderId="0" xfId="15" applyNumberFormat="1" applyFont="1" applyFill="1" applyAlignment="1">
      <alignment horizontal="right"/>
    </xf>
    <xf numFmtId="15" fontId="8" fillId="0" borderId="0" xfId="21" applyNumberFormat="1" applyFont="1" applyFill="1" applyAlignment="1" quotePrefix="1">
      <alignment horizontal="right" wrapText="1"/>
      <protection/>
    </xf>
    <xf numFmtId="16" fontId="11" fillId="0" borderId="0" xfId="21" applyNumberFormat="1" applyFont="1" applyFill="1" applyAlignment="1">
      <alignment horizontal="right"/>
      <protection/>
    </xf>
    <xf numFmtId="16" fontId="11" fillId="0" borderId="0" xfId="21" applyNumberFormat="1" applyFont="1" applyAlignment="1">
      <alignment horizontal="right"/>
      <protection/>
    </xf>
    <xf numFmtId="1" fontId="10" fillId="0" borderId="0" xfId="21" applyNumberFormat="1" applyFont="1" applyFill="1" applyAlignment="1">
      <alignment horizontal="right"/>
      <protection/>
    </xf>
    <xf numFmtId="16" fontId="10" fillId="0" borderId="0" xfId="21" applyNumberFormat="1" applyFont="1" applyAlignment="1">
      <alignment horizontal="right"/>
      <protection/>
    </xf>
    <xf numFmtId="1" fontId="10" fillId="0" borderId="0" xfId="15" applyNumberFormat="1" applyFont="1" applyFill="1" applyAlignment="1">
      <alignment horizontal="right"/>
    </xf>
    <xf numFmtId="172" fontId="10" fillId="0" borderId="0" xfId="15" applyNumberFormat="1" applyFont="1" applyFill="1" applyAlignment="1">
      <alignment horizontal="right"/>
    </xf>
    <xf numFmtId="172" fontId="10" fillId="0" borderId="6" xfId="15" applyNumberFormat="1" applyFont="1" applyFill="1" applyBorder="1" applyAlignment="1">
      <alignment horizontal="right"/>
    </xf>
    <xf numFmtId="172" fontId="10" fillId="0" borderId="6" xfId="15" applyNumberFormat="1" applyFont="1" applyBorder="1" applyAlignment="1">
      <alignment horizontal="right"/>
    </xf>
    <xf numFmtId="43" fontId="10" fillId="0" borderId="0" xfId="15" applyFont="1" applyAlignment="1">
      <alignment horizontal="right"/>
    </xf>
    <xf numFmtId="172" fontId="10" fillId="0" borderId="0" xfId="15" applyNumberFormat="1" applyFont="1" applyFill="1" applyBorder="1" applyAlignment="1">
      <alignment horizontal="right"/>
    </xf>
    <xf numFmtId="43" fontId="10" fillId="0" borderId="0" xfId="15" applyFont="1" applyBorder="1" applyAlignment="1">
      <alignment horizontal="right"/>
    </xf>
    <xf numFmtId="172" fontId="10" fillId="0" borderId="1" xfId="15" applyNumberFormat="1" applyFont="1" applyFill="1" applyBorder="1" applyAlignment="1">
      <alignment horizontal="right"/>
    </xf>
    <xf numFmtId="172" fontId="10" fillId="0" borderId="3" xfId="15" applyNumberFormat="1" applyFont="1" applyFill="1" applyBorder="1" applyAlignment="1">
      <alignment horizontal="right"/>
    </xf>
    <xf numFmtId="172" fontId="10" fillId="0" borderId="4" xfId="15" applyNumberFormat="1" applyFont="1" applyFill="1" applyBorder="1" applyAlignment="1">
      <alignment horizontal="right"/>
    </xf>
    <xf numFmtId="172" fontId="10" fillId="0" borderId="5" xfId="15" applyNumberFormat="1" applyFont="1" applyFill="1" applyBorder="1" applyAlignment="1">
      <alignment horizontal="right"/>
    </xf>
    <xf numFmtId="172" fontId="10" fillId="0" borderId="12" xfId="15" applyNumberFormat="1" applyFont="1" applyFill="1" applyBorder="1" applyAlignment="1">
      <alignment horizontal="right"/>
    </xf>
    <xf numFmtId="172" fontId="10" fillId="0" borderId="13" xfId="15" applyNumberFormat="1" applyFont="1" applyBorder="1" applyAlignment="1">
      <alignment horizontal="right"/>
    </xf>
    <xf numFmtId="172" fontId="10" fillId="0" borderId="11" xfId="15" applyNumberFormat="1" applyFont="1" applyFill="1" applyBorder="1" applyAlignment="1">
      <alignment horizontal="right"/>
    </xf>
    <xf numFmtId="172" fontId="10" fillId="0" borderId="11" xfId="15" applyNumberFormat="1" applyFont="1" applyBorder="1" applyAlignment="1">
      <alignment horizontal="right"/>
    </xf>
    <xf numFmtId="0" fontId="10" fillId="0" borderId="0" xfId="21" applyFont="1" applyFill="1" applyAlignment="1">
      <alignment horizontal="right"/>
      <protection/>
    </xf>
    <xf numFmtId="172" fontId="7" fillId="0" borderId="0" xfId="21" applyNumberFormat="1" applyFont="1" applyFill="1" applyAlignment="1">
      <alignment horizontal="right"/>
      <protection/>
    </xf>
    <xf numFmtId="43" fontId="7" fillId="0" borderId="0" xfId="15" applyFont="1" applyBorder="1" applyAlignment="1">
      <alignment horizontal="right"/>
    </xf>
    <xf numFmtId="43" fontId="7" fillId="0" borderId="0" xfId="15" applyFont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Alignment="1">
      <alignment horizontal="right"/>
      <protection/>
    </xf>
    <xf numFmtId="172" fontId="6" fillId="0" borderId="0" xfId="15" applyNumberFormat="1" applyFont="1" applyBorder="1" applyAlignment="1">
      <alignment horizontal="center"/>
    </xf>
    <xf numFmtId="172" fontId="8" fillId="0" borderId="0" xfId="15" applyNumberFormat="1" applyFont="1" applyFill="1" applyBorder="1" applyAlignment="1">
      <alignment horizontal="center"/>
    </xf>
    <xf numFmtId="173" fontId="8" fillId="0" borderId="0" xfId="15" applyNumberFormat="1" applyFont="1" applyFill="1" applyBorder="1" applyAlignment="1" quotePrefix="1">
      <alignment horizontal="center"/>
    </xf>
    <xf numFmtId="0" fontId="12" fillId="0" borderId="0" xfId="21" applyFont="1" applyAlignment="1">
      <alignment horizontal="left" vertical="center" wrapText="1"/>
      <protection/>
    </xf>
    <xf numFmtId="0" fontId="7" fillId="0" borderId="0" xfId="21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SE Habib 2002 Q3(f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6984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tabSelected="1" zoomScale="75" zoomScaleNormal="75" workbookViewId="0" topLeftCell="A13">
      <selection activeCell="A18" sqref="A18"/>
    </sheetView>
  </sheetViews>
  <sheetFormatPr defaultColWidth="8.88671875" defaultRowHeight="15" customHeight="1"/>
  <cols>
    <col min="1" max="1" width="38.4453125" style="3" customWidth="1"/>
    <col min="2" max="2" width="8.77734375" style="3" hidden="1" customWidth="1"/>
    <col min="3" max="3" width="8.77734375" style="4" hidden="1" customWidth="1"/>
    <col min="4" max="4" width="0.78125" style="4" hidden="1" customWidth="1"/>
    <col min="5" max="5" width="1.2265625" style="4" hidden="1" customWidth="1"/>
    <col min="6" max="6" width="1.4375" style="4" hidden="1" customWidth="1"/>
    <col min="7" max="7" width="11.6640625" style="5" customWidth="1"/>
    <col min="8" max="8" width="11.77734375" style="5" customWidth="1"/>
    <col min="9" max="9" width="2.77734375" style="5" customWidth="1"/>
    <col min="10" max="10" width="11.77734375" style="5" customWidth="1"/>
    <col min="11" max="11" width="12.10546875" style="3" customWidth="1"/>
    <col min="12" max="12" width="14.3359375" style="6" customWidth="1"/>
    <col min="13" max="13" width="8.77734375" style="4" customWidth="1"/>
    <col min="14" max="14" width="1.66796875" style="4" customWidth="1"/>
    <col min="15" max="18" width="8.77734375" style="3" customWidth="1"/>
    <col min="19" max="19" width="11.3359375" style="4" customWidth="1"/>
    <col min="20" max="20" width="8.77734375" style="1" hidden="1" customWidth="1"/>
    <col min="21" max="21" width="8.77734375" style="4" customWidth="1"/>
    <col min="22" max="28" width="8.88671875" style="6" customWidth="1"/>
    <col min="29" max="29" width="0.10546875" style="6" customWidth="1"/>
    <col min="30" max="16384" width="8.88671875" style="6" customWidth="1"/>
  </cols>
  <sheetData>
    <row r="1" ht="18.75" customHeight="1">
      <c r="A1" s="2" t="s">
        <v>120</v>
      </c>
    </row>
    <row r="2" ht="15" customHeight="1">
      <c r="A2" s="7" t="s">
        <v>13</v>
      </c>
    </row>
    <row r="4" spans="1:21" s="10" customFormat="1" ht="15" customHeight="1">
      <c r="A4" s="7"/>
      <c r="B4" s="8"/>
      <c r="C4" s="8"/>
      <c r="D4" s="8"/>
      <c r="E4" s="8"/>
      <c r="F4" s="8"/>
      <c r="G4" s="9"/>
      <c r="H4" s="9"/>
      <c r="I4" s="9"/>
      <c r="J4" s="9"/>
      <c r="K4" s="8"/>
      <c r="M4" s="8"/>
      <c r="N4" s="8"/>
      <c r="O4" s="4"/>
      <c r="P4" s="4"/>
      <c r="Q4" s="4"/>
      <c r="R4" s="4"/>
      <c r="S4" s="4"/>
      <c r="T4" s="1"/>
      <c r="U4" s="4"/>
    </row>
    <row r="5" spans="1:21" s="10" customFormat="1" ht="15" customHeight="1">
      <c r="A5" s="7"/>
      <c r="B5" s="8"/>
      <c r="C5" s="8"/>
      <c r="D5" s="8"/>
      <c r="E5" s="8"/>
      <c r="F5" s="8"/>
      <c r="G5" s="9"/>
      <c r="H5" s="9"/>
      <c r="I5" s="9"/>
      <c r="J5" s="9"/>
      <c r="K5" s="8"/>
      <c r="M5" s="8"/>
      <c r="N5" s="8"/>
      <c r="O5" s="4"/>
      <c r="P5" s="4"/>
      <c r="Q5" s="4"/>
      <c r="R5" s="4"/>
      <c r="S5" s="4"/>
      <c r="T5" s="1"/>
      <c r="U5" s="4"/>
    </row>
    <row r="6" spans="1:21" s="10" customFormat="1" ht="15" customHeight="1">
      <c r="A6" s="7"/>
      <c r="B6" s="8"/>
      <c r="C6" s="8"/>
      <c r="D6" s="8"/>
      <c r="E6" s="8"/>
      <c r="F6" s="8"/>
      <c r="G6" s="9"/>
      <c r="H6" s="9"/>
      <c r="I6" s="9"/>
      <c r="J6" s="9"/>
      <c r="K6" s="8"/>
      <c r="M6" s="8"/>
      <c r="N6" s="8"/>
      <c r="O6" s="4"/>
      <c r="P6" s="4"/>
      <c r="Q6" s="4"/>
      <c r="R6" s="4"/>
      <c r="S6" s="4"/>
      <c r="T6" s="1"/>
      <c r="U6" s="4"/>
    </row>
    <row r="7" spans="1:21" s="10" customFormat="1" ht="15" customHeight="1">
      <c r="A7" s="11" t="s">
        <v>119</v>
      </c>
      <c r="B7" s="8"/>
      <c r="C7" s="8"/>
      <c r="D7" s="8"/>
      <c r="E7" s="8"/>
      <c r="F7" s="8"/>
      <c r="G7" s="9"/>
      <c r="H7" s="9"/>
      <c r="I7" s="9"/>
      <c r="J7" s="9"/>
      <c r="K7" s="8"/>
      <c r="M7" s="8"/>
      <c r="N7" s="8"/>
      <c r="O7" s="4"/>
      <c r="P7" s="4"/>
      <c r="Q7" s="4"/>
      <c r="R7" s="4"/>
      <c r="S7" s="4"/>
      <c r="T7" s="1"/>
      <c r="U7" s="4"/>
    </row>
    <row r="8" spans="1:21" s="10" customFormat="1" ht="15" customHeight="1">
      <c r="A8" s="7"/>
      <c r="B8" s="8"/>
      <c r="C8" s="8"/>
      <c r="D8" s="8"/>
      <c r="E8" s="8"/>
      <c r="F8" s="8"/>
      <c r="G8" s="9"/>
      <c r="H8" s="9"/>
      <c r="I8" s="9"/>
      <c r="J8" s="9"/>
      <c r="K8" s="8"/>
      <c r="M8" s="8"/>
      <c r="N8" s="8"/>
      <c r="O8" s="4"/>
      <c r="P8" s="4"/>
      <c r="Q8" s="4"/>
      <c r="R8" s="4"/>
      <c r="S8" s="4"/>
      <c r="T8" s="1"/>
      <c r="U8" s="4"/>
    </row>
    <row r="9" spans="1:21" s="15" customFormat="1" ht="15" customHeight="1">
      <c r="A9" s="12"/>
      <c r="B9" s="13" t="s">
        <v>2</v>
      </c>
      <c r="C9" s="13" t="s">
        <v>4</v>
      </c>
      <c r="D9" s="13" t="s">
        <v>5</v>
      </c>
      <c r="E9" s="13" t="s">
        <v>6</v>
      </c>
      <c r="F9" s="13"/>
      <c r="G9" s="14"/>
      <c r="H9" s="14"/>
      <c r="I9" s="14"/>
      <c r="J9" s="14"/>
      <c r="K9" s="13"/>
      <c r="M9" s="13"/>
      <c r="N9" s="13"/>
      <c r="O9" s="16"/>
      <c r="P9" s="16"/>
      <c r="Q9" s="16"/>
      <c r="R9" s="16"/>
      <c r="S9" s="155"/>
      <c r="T9" s="155"/>
      <c r="U9" s="13"/>
    </row>
    <row r="10" spans="1:21" s="20" customFormat="1" ht="15" customHeight="1">
      <c r="A10" s="17"/>
      <c r="B10" s="18"/>
      <c r="C10" s="18"/>
      <c r="D10" s="18"/>
      <c r="E10" s="18"/>
      <c r="F10" s="18"/>
      <c r="G10" s="156" t="s">
        <v>51</v>
      </c>
      <c r="H10" s="156"/>
      <c r="I10" s="19"/>
      <c r="J10" s="156" t="s">
        <v>80</v>
      </c>
      <c r="K10" s="156"/>
      <c r="M10" s="18"/>
      <c r="N10" s="18"/>
      <c r="O10" s="21"/>
      <c r="P10" s="21"/>
      <c r="Q10" s="21"/>
      <c r="R10" s="21"/>
      <c r="S10" s="18"/>
      <c r="T10" s="18"/>
      <c r="U10" s="18"/>
    </row>
    <row r="11" spans="1:21" s="20" customFormat="1" ht="15" customHeight="1">
      <c r="A11" s="17"/>
      <c r="B11" s="18" t="s">
        <v>3</v>
      </c>
      <c r="C11" s="18" t="s">
        <v>3</v>
      </c>
      <c r="D11" s="18" t="s">
        <v>3</v>
      </c>
      <c r="E11" s="18" t="s">
        <v>3</v>
      </c>
      <c r="F11" s="18"/>
      <c r="G11" s="157" t="s">
        <v>79</v>
      </c>
      <c r="H11" s="157"/>
      <c r="I11" s="22"/>
      <c r="J11" s="157" t="s">
        <v>79</v>
      </c>
      <c r="K11" s="157"/>
      <c r="M11" s="18"/>
      <c r="N11" s="18"/>
      <c r="O11" s="18"/>
      <c r="P11" s="18"/>
      <c r="Q11" s="18"/>
      <c r="R11" s="18"/>
      <c r="S11" s="18"/>
      <c r="T11" s="23"/>
      <c r="U11" s="18"/>
    </row>
    <row r="12" spans="1:21" s="20" customFormat="1" ht="15" customHeight="1">
      <c r="A12" s="24"/>
      <c r="B12" s="25" t="s">
        <v>7</v>
      </c>
      <c r="C12" s="25" t="s">
        <v>8</v>
      </c>
      <c r="D12" s="25" t="s">
        <v>9</v>
      </c>
      <c r="E12" s="25" t="s">
        <v>11</v>
      </c>
      <c r="F12" s="18"/>
      <c r="G12" s="26">
        <v>2005</v>
      </c>
      <c r="H12" s="26">
        <v>2004</v>
      </c>
      <c r="I12" s="22"/>
      <c r="J12" s="22">
        <f>G12</f>
        <v>2005</v>
      </c>
      <c r="K12" s="27">
        <f>H12</f>
        <v>2004</v>
      </c>
      <c r="M12" s="18"/>
      <c r="N12" s="18"/>
      <c r="O12" s="18"/>
      <c r="P12" s="18"/>
      <c r="Q12" s="18"/>
      <c r="R12" s="18"/>
      <c r="S12" s="25"/>
      <c r="T12" s="28"/>
      <c r="U12" s="25"/>
    </row>
    <row r="13" spans="1:21" s="31" customFormat="1" ht="18.75" customHeight="1">
      <c r="A13" s="17"/>
      <c r="B13" s="29" t="s">
        <v>1</v>
      </c>
      <c r="C13" s="29" t="s">
        <v>1</v>
      </c>
      <c r="D13" s="29" t="s">
        <v>1</v>
      </c>
      <c r="E13" s="29" t="s">
        <v>1</v>
      </c>
      <c r="F13" s="29"/>
      <c r="G13" s="30" t="s">
        <v>1</v>
      </c>
      <c r="H13" s="30" t="s">
        <v>1</v>
      </c>
      <c r="I13" s="30"/>
      <c r="J13" s="30" t="s">
        <v>1</v>
      </c>
      <c r="K13" s="29" t="s">
        <v>1</v>
      </c>
      <c r="M13" s="29"/>
      <c r="N13" s="29"/>
      <c r="O13" s="29"/>
      <c r="P13" s="29"/>
      <c r="Q13" s="29"/>
      <c r="R13" s="29"/>
      <c r="S13" s="29"/>
      <c r="T13" s="32"/>
      <c r="U13" s="29"/>
    </row>
    <row r="14" spans="1:21" s="31" customFormat="1" ht="15" customHeight="1">
      <c r="A14" s="17"/>
      <c r="B14" s="29"/>
      <c r="C14" s="29"/>
      <c r="D14" s="29"/>
      <c r="E14" s="29"/>
      <c r="F14" s="29"/>
      <c r="G14" s="30"/>
      <c r="H14" s="30"/>
      <c r="I14" s="30"/>
      <c r="J14" s="30"/>
      <c r="K14" s="29"/>
      <c r="M14" s="29"/>
      <c r="N14" s="29"/>
      <c r="O14" s="29"/>
      <c r="P14" s="29"/>
      <c r="Q14" s="29"/>
      <c r="R14" s="29"/>
      <c r="S14" s="29"/>
      <c r="T14" s="32"/>
      <c r="U14" s="29"/>
    </row>
    <row r="15" spans="1:21" s="20" customFormat="1" ht="15" customHeight="1">
      <c r="A15" s="17" t="s">
        <v>10</v>
      </c>
      <c r="B15" s="18">
        <v>18450</v>
      </c>
      <c r="C15" s="18" t="e">
        <f>#REF!/1000</f>
        <v>#REF!</v>
      </c>
      <c r="D15" s="18">
        <v>24589</v>
      </c>
      <c r="E15" s="18">
        <v>49796</v>
      </c>
      <c r="F15" s="18"/>
      <c r="G15" s="33">
        <v>31502</v>
      </c>
      <c r="H15" s="19">
        <v>25341</v>
      </c>
      <c r="I15" s="19"/>
      <c r="J15" s="19">
        <v>98207</v>
      </c>
      <c r="K15" s="19">
        <v>75437</v>
      </c>
      <c r="M15" s="17"/>
      <c r="N15" s="17"/>
      <c r="O15" s="17"/>
      <c r="P15" s="17"/>
      <c r="Q15" s="17"/>
      <c r="R15" s="17"/>
      <c r="S15" s="17"/>
      <c r="T15" s="34"/>
      <c r="U15" s="17"/>
    </row>
    <row r="16" spans="1:21" s="20" customFormat="1" ht="15" customHeight="1">
      <c r="A16" s="17"/>
      <c r="B16" s="18"/>
      <c r="C16" s="18"/>
      <c r="D16" s="18"/>
      <c r="E16" s="18"/>
      <c r="F16" s="18"/>
      <c r="G16" s="19"/>
      <c r="H16" s="19"/>
      <c r="I16" s="19"/>
      <c r="J16" s="19"/>
      <c r="K16" s="19"/>
      <c r="M16" s="17"/>
      <c r="N16" s="17"/>
      <c r="O16" s="17"/>
      <c r="P16" s="17"/>
      <c r="Q16" s="17"/>
      <c r="R16" s="17"/>
      <c r="S16" s="17"/>
      <c r="T16" s="34"/>
      <c r="U16" s="17"/>
    </row>
    <row r="17" spans="1:21" s="41" customFormat="1" ht="15" customHeight="1">
      <c r="A17" s="35" t="s">
        <v>12</v>
      </c>
      <c r="B17" s="36">
        <v>3378</v>
      </c>
      <c r="C17" s="37" t="e">
        <f>#REF!/1000</f>
        <v>#REF!</v>
      </c>
      <c r="D17" s="37">
        <v>3282</v>
      </c>
      <c r="E17" s="38">
        <v>3739</v>
      </c>
      <c r="F17" s="39"/>
      <c r="G17" s="40">
        <v>379</v>
      </c>
      <c r="H17" s="40">
        <v>306</v>
      </c>
      <c r="I17" s="40"/>
      <c r="J17" s="40">
        <v>1184</v>
      </c>
      <c r="K17" s="40">
        <v>845</v>
      </c>
      <c r="M17" s="39"/>
      <c r="N17" s="17"/>
      <c r="O17" s="35"/>
      <c r="P17" s="35"/>
      <c r="Q17" s="35"/>
      <c r="R17" s="35"/>
      <c r="S17" s="35"/>
      <c r="T17" s="42"/>
      <c r="U17" s="35"/>
    </row>
    <row r="18" spans="1:21" s="41" customFormat="1" ht="15" customHeight="1">
      <c r="A18" s="35"/>
      <c r="B18" s="43"/>
      <c r="C18" s="39"/>
      <c r="D18" s="39"/>
      <c r="E18" s="44"/>
      <c r="F18" s="39"/>
      <c r="G18" s="40"/>
      <c r="H18" s="40"/>
      <c r="I18" s="40"/>
      <c r="J18" s="40"/>
      <c r="K18" s="40"/>
      <c r="M18" s="39"/>
      <c r="N18" s="17"/>
      <c r="O18" s="35"/>
      <c r="P18" s="35"/>
      <c r="Q18" s="35"/>
      <c r="R18" s="35"/>
      <c r="S18" s="35"/>
      <c r="T18" s="42"/>
      <c r="U18" s="35"/>
    </row>
    <row r="19" spans="1:21" s="41" customFormat="1" ht="15" customHeight="1">
      <c r="A19" s="35" t="s">
        <v>27</v>
      </c>
      <c r="B19" s="43">
        <v>1193</v>
      </c>
      <c r="C19" s="39" t="e">
        <f>#REF!/1000</f>
        <v>#REF!</v>
      </c>
      <c r="D19" s="39">
        <v>723</v>
      </c>
      <c r="E19" s="44">
        <v>1323</v>
      </c>
      <c r="F19" s="39"/>
      <c r="G19" s="45">
        <v>-31159</v>
      </c>
      <c r="H19" s="45">
        <v>-24069</v>
      </c>
      <c r="I19" s="40"/>
      <c r="J19" s="45">
        <v>-92294</v>
      </c>
      <c r="K19" s="45">
        <v>-72643</v>
      </c>
      <c r="M19" s="39"/>
      <c r="N19" s="17"/>
      <c r="O19" s="35"/>
      <c r="P19" s="35"/>
      <c r="Q19" s="35"/>
      <c r="R19" s="35"/>
      <c r="S19" s="35"/>
      <c r="T19" s="42"/>
      <c r="U19" s="35"/>
    </row>
    <row r="20" spans="1:21" s="41" customFormat="1" ht="15" customHeight="1">
      <c r="A20" s="35"/>
      <c r="B20" s="39"/>
      <c r="C20" s="39"/>
      <c r="D20" s="39"/>
      <c r="E20" s="39"/>
      <c r="F20" s="39"/>
      <c r="G20" s="40"/>
      <c r="H20" s="40"/>
      <c r="I20" s="40"/>
      <c r="J20" s="40"/>
      <c r="K20" s="40"/>
      <c r="M20" s="35"/>
      <c r="N20" s="17"/>
      <c r="O20" s="35"/>
      <c r="P20" s="35"/>
      <c r="Q20" s="35"/>
      <c r="R20" s="35"/>
      <c r="S20" s="35"/>
      <c r="T20" s="42"/>
      <c r="U20" s="35"/>
    </row>
    <row r="21" spans="1:21" s="41" customFormat="1" ht="15" customHeight="1">
      <c r="A21" s="17" t="s">
        <v>43</v>
      </c>
      <c r="B21" s="39">
        <f>SUM(B17:B19)</f>
        <v>4571</v>
      </c>
      <c r="C21" s="39" t="e">
        <f>SUM(C17:C19)</f>
        <v>#REF!</v>
      </c>
      <c r="D21" s="39">
        <f>SUM(D17:D19)</f>
        <v>4005</v>
      </c>
      <c r="E21" s="39">
        <f>SUM(E17:E19)</f>
        <v>5062</v>
      </c>
      <c r="F21" s="39"/>
      <c r="G21" s="40">
        <f>SUM(G15:G19)</f>
        <v>722</v>
      </c>
      <c r="H21" s="40">
        <f>SUM(H15:H19)</f>
        <v>1578</v>
      </c>
      <c r="I21" s="40"/>
      <c r="J21" s="40">
        <f>SUM(J15:J19)</f>
        <v>7097</v>
      </c>
      <c r="K21" s="40">
        <f>SUM(K15:K19)</f>
        <v>3639</v>
      </c>
      <c r="M21" s="39"/>
      <c r="N21" s="17"/>
      <c r="O21" s="39"/>
      <c r="P21" s="39"/>
      <c r="Q21" s="39"/>
      <c r="R21" s="39"/>
      <c r="S21" s="39"/>
      <c r="T21" s="46"/>
      <c r="U21" s="39"/>
    </row>
    <row r="22" spans="1:21" s="41" customFormat="1" ht="15" customHeight="1">
      <c r="A22" s="17"/>
      <c r="B22" s="39"/>
      <c r="C22" s="39"/>
      <c r="D22" s="39"/>
      <c r="E22" s="39"/>
      <c r="F22" s="39"/>
      <c r="G22" s="40"/>
      <c r="H22" s="40"/>
      <c r="I22" s="40"/>
      <c r="J22" s="40"/>
      <c r="K22" s="40"/>
      <c r="M22" s="39"/>
      <c r="N22" s="17"/>
      <c r="O22" s="39"/>
      <c r="P22" s="39"/>
      <c r="Q22" s="39"/>
      <c r="R22" s="39"/>
      <c r="S22" s="39"/>
      <c r="T22" s="46"/>
      <c r="U22" s="39"/>
    </row>
    <row r="23" spans="1:21" s="41" customFormat="1" ht="15" customHeight="1">
      <c r="A23" s="35" t="s">
        <v>52</v>
      </c>
      <c r="B23" s="39"/>
      <c r="C23" s="39"/>
      <c r="D23" s="39"/>
      <c r="E23" s="39"/>
      <c r="F23" s="39"/>
      <c r="G23" s="40">
        <v>-240</v>
      </c>
      <c r="H23" s="40">
        <v>-254</v>
      </c>
      <c r="I23" s="40"/>
      <c r="J23" s="40">
        <v>-822</v>
      </c>
      <c r="K23" s="40">
        <v>-747</v>
      </c>
      <c r="M23" s="39"/>
      <c r="N23" s="17"/>
      <c r="O23" s="39"/>
      <c r="P23" s="39"/>
      <c r="Q23" s="39"/>
      <c r="R23" s="39"/>
      <c r="S23" s="39"/>
      <c r="T23" s="46"/>
      <c r="U23" s="39"/>
    </row>
    <row r="24" spans="1:21" s="41" customFormat="1" ht="15" customHeight="1">
      <c r="A24" s="17"/>
      <c r="B24" s="39"/>
      <c r="C24" s="39"/>
      <c r="D24" s="39"/>
      <c r="E24" s="39"/>
      <c r="F24" s="39"/>
      <c r="G24" s="40"/>
      <c r="H24" s="40"/>
      <c r="I24" s="40"/>
      <c r="J24" s="40"/>
      <c r="K24" s="40"/>
      <c r="M24" s="39"/>
      <c r="N24" s="17"/>
      <c r="O24" s="39"/>
      <c r="P24" s="39"/>
      <c r="Q24" s="39"/>
      <c r="R24" s="39"/>
      <c r="S24" s="39"/>
      <c r="T24" s="46"/>
      <c r="U24" s="39"/>
    </row>
    <row r="25" spans="1:21" s="41" customFormat="1" ht="15" customHeight="1">
      <c r="A25" s="35" t="s">
        <v>53</v>
      </c>
      <c r="B25" s="47">
        <v>326</v>
      </c>
      <c r="C25" s="47" t="e">
        <f>#REF!/1000</f>
        <v>#REF!</v>
      </c>
      <c r="D25" s="47">
        <v>268</v>
      </c>
      <c r="E25" s="47">
        <v>616</v>
      </c>
      <c r="F25" s="47"/>
      <c r="G25" s="45">
        <v>310</v>
      </c>
      <c r="H25" s="45">
        <v>8</v>
      </c>
      <c r="I25" s="40"/>
      <c r="J25" s="45">
        <v>338</v>
      </c>
      <c r="K25" s="45">
        <v>27</v>
      </c>
      <c r="M25" s="39"/>
      <c r="N25" s="17"/>
      <c r="O25" s="35"/>
      <c r="P25" s="35"/>
      <c r="Q25" s="35"/>
      <c r="R25" s="35"/>
      <c r="S25" s="35"/>
      <c r="T25" s="42"/>
      <c r="U25" s="35"/>
    </row>
    <row r="26" spans="1:21" s="41" customFormat="1" ht="15" customHeight="1">
      <c r="A26" s="35"/>
      <c r="B26" s="39"/>
      <c r="C26" s="39"/>
      <c r="D26" s="39"/>
      <c r="E26" s="39"/>
      <c r="F26" s="39"/>
      <c r="G26" s="40"/>
      <c r="H26" s="40"/>
      <c r="I26" s="40"/>
      <c r="J26" s="40"/>
      <c r="K26" s="40"/>
      <c r="M26" s="39"/>
      <c r="N26" s="17"/>
      <c r="O26" s="39"/>
      <c r="P26" s="39"/>
      <c r="Q26" s="39"/>
      <c r="R26" s="39"/>
      <c r="S26" s="39"/>
      <c r="T26" s="46"/>
      <c r="U26" s="39"/>
    </row>
    <row r="27" spans="1:21" s="41" customFormat="1" ht="15" customHeight="1">
      <c r="A27" s="17" t="s">
        <v>67</v>
      </c>
      <c r="B27" s="17" t="e">
        <f>#REF!-B25</f>
        <v>#REF!</v>
      </c>
      <c r="C27" s="17" t="e">
        <f>#REF!-C25</f>
        <v>#REF!</v>
      </c>
      <c r="D27" s="17" t="e">
        <f>#REF!-D25</f>
        <v>#REF!</v>
      </c>
      <c r="E27" s="17" t="e">
        <f>#REF!-E25</f>
        <v>#REF!</v>
      </c>
      <c r="F27" s="17"/>
      <c r="G27" s="19">
        <f>SUM(G21:G25)</f>
        <v>792</v>
      </c>
      <c r="H27" s="19">
        <f>SUM(H21:H25)</f>
        <v>1332</v>
      </c>
      <c r="I27" s="19"/>
      <c r="J27" s="19">
        <f>SUM(J21:J25)</f>
        <v>6613</v>
      </c>
      <c r="K27" s="19">
        <f>SUM(K21:K25)</f>
        <v>2919</v>
      </c>
      <c r="M27" s="17"/>
      <c r="N27" s="17"/>
      <c r="O27" s="17"/>
      <c r="P27" s="17"/>
      <c r="Q27" s="17"/>
      <c r="R27" s="17"/>
      <c r="S27" s="17"/>
      <c r="T27" s="34"/>
      <c r="U27" s="17"/>
    </row>
    <row r="28" spans="1:21" s="41" customFormat="1" ht="15" customHeight="1">
      <c r="A28" s="17"/>
      <c r="B28" s="17"/>
      <c r="C28" s="17"/>
      <c r="D28" s="17"/>
      <c r="E28" s="17"/>
      <c r="F28" s="17"/>
      <c r="G28" s="19"/>
      <c r="H28" s="19"/>
      <c r="I28" s="19"/>
      <c r="J28" s="19"/>
      <c r="K28" s="19"/>
      <c r="M28" s="17"/>
      <c r="N28" s="17"/>
      <c r="O28" s="17"/>
      <c r="P28" s="17"/>
      <c r="Q28" s="17"/>
      <c r="R28" s="17"/>
      <c r="S28" s="17"/>
      <c r="T28" s="34"/>
      <c r="U28" s="17"/>
    </row>
    <row r="29" spans="1:21" s="41" customFormat="1" ht="15" customHeight="1">
      <c r="A29" s="35" t="s">
        <v>37</v>
      </c>
      <c r="B29" s="47">
        <v>175</v>
      </c>
      <c r="C29" s="47" t="e">
        <f>#REF!/1000</f>
        <v>#REF!</v>
      </c>
      <c r="D29" s="47">
        <v>259</v>
      </c>
      <c r="E29" s="47">
        <v>1722</v>
      </c>
      <c r="F29" s="47"/>
      <c r="G29" s="45">
        <v>-438</v>
      </c>
      <c r="H29" s="45">
        <v>-249</v>
      </c>
      <c r="I29" s="40"/>
      <c r="J29" s="45">
        <v>-2471</v>
      </c>
      <c r="K29" s="45">
        <v>-1631</v>
      </c>
      <c r="M29" s="39"/>
      <c r="N29" s="17"/>
      <c r="O29" s="35"/>
      <c r="P29" s="39"/>
      <c r="Q29" s="35"/>
      <c r="R29" s="35"/>
      <c r="S29" s="35"/>
      <c r="T29" s="42"/>
      <c r="U29" s="35"/>
    </row>
    <row r="30" spans="1:21" s="41" customFormat="1" ht="15" customHeight="1">
      <c r="A30" s="35"/>
      <c r="B30" s="47"/>
      <c r="C30" s="47"/>
      <c r="D30" s="47"/>
      <c r="E30" s="47"/>
      <c r="F30" s="47"/>
      <c r="G30" s="40"/>
      <c r="H30" s="40"/>
      <c r="I30" s="40"/>
      <c r="J30" s="40"/>
      <c r="K30" s="40"/>
      <c r="M30" s="39"/>
      <c r="N30" s="17"/>
      <c r="O30" s="35"/>
      <c r="P30" s="39"/>
      <c r="Q30" s="35"/>
      <c r="R30" s="35"/>
      <c r="S30" s="35"/>
      <c r="T30" s="42"/>
      <c r="U30" s="35"/>
    </row>
    <row r="31" spans="1:21" s="41" customFormat="1" ht="15" customHeight="1">
      <c r="A31" s="17" t="s">
        <v>63</v>
      </c>
      <c r="B31" s="17" t="e">
        <f>#REF!-B27</f>
        <v>#REF!</v>
      </c>
      <c r="C31" s="17" t="e">
        <f>#REF!-C27</f>
        <v>#REF!</v>
      </c>
      <c r="D31" s="17" t="e">
        <f>#REF!-D27</f>
        <v>#REF!</v>
      </c>
      <c r="E31" s="17" t="e">
        <f>#REF!-E27</f>
        <v>#REF!</v>
      </c>
      <c r="F31" s="17"/>
      <c r="G31" s="19">
        <f>G27+G29</f>
        <v>354</v>
      </c>
      <c r="H31" s="19">
        <f>H27+H29</f>
        <v>1083</v>
      </c>
      <c r="I31" s="19"/>
      <c r="J31" s="19">
        <f>J27+J29</f>
        <v>4142</v>
      </c>
      <c r="K31" s="19">
        <f>K27+K29</f>
        <v>1288</v>
      </c>
      <c r="M31" s="17"/>
      <c r="N31" s="17"/>
      <c r="O31" s="17"/>
      <c r="P31" s="17"/>
      <c r="Q31" s="17"/>
      <c r="R31" s="17"/>
      <c r="S31" s="17"/>
      <c r="T31" s="34"/>
      <c r="U31" s="17"/>
    </row>
    <row r="32" spans="1:21" s="41" customFormat="1" ht="15" customHeight="1">
      <c r="A32" s="17"/>
      <c r="B32" s="17"/>
      <c r="C32" s="17"/>
      <c r="D32" s="17"/>
      <c r="E32" s="17"/>
      <c r="F32" s="17"/>
      <c r="G32" s="19"/>
      <c r="H32" s="19"/>
      <c r="I32" s="19"/>
      <c r="J32" s="19"/>
      <c r="K32" s="19"/>
      <c r="M32" s="17"/>
      <c r="N32" s="17"/>
      <c r="O32" s="17"/>
      <c r="P32" s="17"/>
      <c r="Q32" s="17"/>
      <c r="R32" s="17"/>
      <c r="S32" s="17"/>
      <c r="T32" s="34"/>
      <c r="U32" s="17"/>
    </row>
    <row r="33" spans="1:21" s="41" customFormat="1" ht="15" customHeight="1">
      <c r="A33" s="35" t="s">
        <v>33</v>
      </c>
      <c r="B33" s="47">
        <v>175</v>
      </c>
      <c r="C33" s="47" t="e">
        <f>#REF!/1000</f>
        <v>#REF!</v>
      </c>
      <c r="D33" s="47">
        <v>259</v>
      </c>
      <c r="E33" s="47">
        <v>1722</v>
      </c>
      <c r="F33" s="47"/>
      <c r="G33" s="45">
        <v>0</v>
      </c>
      <c r="H33" s="45">
        <v>0</v>
      </c>
      <c r="I33" s="40"/>
      <c r="J33" s="45">
        <v>0</v>
      </c>
      <c r="K33" s="45">
        <v>0</v>
      </c>
      <c r="M33" s="39"/>
      <c r="N33" s="17"/>
      <c r="O33" s="35"/>
      <c r="P33" s="39"/>
      <c r="Q33" s="35"/>
      <c r="R33" s="35"/>
      <c r="S33" s="35"/>
      <c r="T33" s="42"/>
      <c r="U33" s="35"/>
    </row>
    <row r="34" spans="1:21" s="41" customFormat="1" ht="15" customHeight="1">
      <c r="A34" s="35"/>
      <c r="B34" s="47"/>
      <c r="C34" s="47"/>
      <c r="D34" s="47"/>
      <c r="E34" s="47"/>
      <c r="F34" s="47"/>
      <c r="G34" s="40"/>
      <c r="H34" s="40"/>
      <c r="I34" s="40"/>
      <c r="J34" s="40"/>
      <c r="K34" s="40"/>
      <c r="M34" s="39"/>
      <c r="N34" s="17"/>
      <c r="O34" s="35"/>
      <c r="P34" s="39"/>
      <c r="Q34" s="35"/>
      <c r="R34" s="35"/>
      <c r="S34" s="35"/>
      <c r="T34" s="42"/>
      <c r="U34" s="35"/>
    </row>
    <row r="35" spans="1:21" s="41" customFormat="1" ht="15" customHeight="1" thickBot="1">
      <c r="A35" s="17" t="s">
        <v>64</v>
      </c>
      <c r="B35" s="17" t="e">
        <f>+B27-B29</f>
        <v>#REF!</v>
      </c>
      <c r="C35" s="17" t="e">
        <f>C27-C29</f>
        <v>#REF!</v>
      </c>
      <c r="D35" s="17" t="e">
        <f>+D27-D29</f>
        <v>#REF!</v>
      </c>
      <c r="E35" s="17" t="e">
        <f>+E27-E29</f>
        <v>#REF!</v>
      </c>
      <c r="F35" s="17"/>
      <c r="G35" s="48">
        <f>+G31+G33</f>
        <v>354</v>
      </c>
      <c r="H35" s="48">
        <f>+H31+H33</f>
        <v>1083</v>
      </c>
      <c r="I35" s="19"/>
      <c r="J35" s="48">
        <f>+J31+J33</f>
        <v>4142</v>
      </c>
      <c r="K35" s="48">
        <f>+K31+K33</f>
        <v>1288</v>
      </c>
      <c r="M35" s="17"/>
      <c r="N35" s="17"/>
      <c r="O35" s="17"/>
      <c r="P35" s="17"/>
      <c r="Q35" s="17"/>
      <c r="R35" s="17"/>
      <c r="S35" s="17"/>
      <c r="T35" s="34"/>
      <c r="U35" s="17"/>
    </row>
    <row r="36" spans="1:21" s="50" customFormat="1" ht="15" customHeight="1" thickTop="1">
      <c r="A36" s="49"/>
      <c r="B36" s="35"/>
      <c r="C36" s="35"/>
      <c r="D36" s="35"/>
      <c r="E36" s="35"/>
      <c r="F36" s="35"/>
      <c r="G36" s="40"/>
      <c r="H36" s="40"/>
      <c r="I36" s="40"/>
      <c r="J36" s="40"/>
      <c r="K36" s="47"/>
      <c r="M36" s="35"/>
      <c r="N36" s="17"/>
      <c r="O36" s="35"/>
      <c r="P36" s="35"/>
      <c r="Q36" s="35"/>
      <c r="R36" s="35"/>
      <c r="S36" s="35"/>
      <c r="T36" s="42"/>
      <c r="U36" s="35"/>
    </row>
    <row r="37" spans="1:21" s="50" customFormat="1" ht="15" customHeight="1">
      <c r="A37" s="49"/>
      <c r="B37" s="35"/>
      <c r="C37" s="35"/>
      <c r="D37" s="35"/>
      <c r="E37" s="35"/>
      <c r="F37" s="35"/>
      <c r="G37" s="51"/>
      <c r="H37" s="51"/>
      <c r="I37" s="51"/>
      <c r="J37" s="51"/>
      <c r="K37" s="35"/>
      <c r="M37" s="35"/>
      <c r="N37" s="17"/>
      <c r="O37" s="35"/>
      <c r="P37" s="35"/>
      <c r="Q37" s="35"/>
      <c r="R37" s="35"/>
      <c r="S37" s="35"/>
      <c r="T37" s="42"/>
      <c r="U37" s="35"/>
    </row>
    <row r="38" spans="1:21" s="41" customFormat="1" ht="15" customHeight="1">
      <c r="A38" s="35" t="s">
        <v>65</v>
      </c>
      <c r="B38" s="35"/>
      <c r="C38" s="35"/>
      <c r="D38" s="35"/>
      <c r="E38" s="35"/>
      <c r="F38" s="35"/>
      <c r="G38" s="51">
        <f>G35/104629*100</f>
        <v>0.3383383192040448</v>
      </c>
      <c r="H38" s="51">
        <f>H35/74000*100</f>
        <v>1.4635135135135136</v>
      </c>
      <c r="I38" s="51"/>
      <c r="J38" s="51">
        <f>J35/84322*100</f>
        <v>4.912122577737719</v>
      </c>
      <c r="K38" s="52">
        <f>K35/74000*100</f>
        <v>1.7405405405405405</v>
      </c>
      <c r="M38" s="53"/>
      <c r="N38" s="17"/>
      <c r="O38" s="35"/>
      <c r="P38" s="35"/>
      <c r="Q38" s="35"/>
      <c r="R38" s="35"/>
      <c r="S38" s="35"/>
      <c r="T38" s="42"/>
      <c r="U38" s="35"/>
    </row>
    <row r="39" spans="1:21" s="41" customFormat="1" ht="15" customHeight="1">
      <c r="A39" s="35"/>
      <c r="B39" s="35"/>
      <c r="C39" s="35"/>
      <c r="D39" s="35"/>
      <c r="E39" s="35"/>
      <c r="F39" s="35"/>
      <c r="G39" s="51"/>
      <c r="H39" s="51"/>
      <c r="I39" s="51"/>
      <c r="J39" s="51"/>
      <c r="K39" s="53"/>
      <c r="M39" s="53"/>
      <c r="N39" s="17"/>
      <c r="O39" s="35"/>
      <c r="P39" s="35"/>
      <c r="Q39" s="35"/>
      <c r="R39" s="35"/>
      <c r="S39" s="35"/>
      <c r="T39" s="42"/>
      <c r="U39" s="35"/>
    </row>
    <row r="40" spans="1:21" s="50" customFormat="1" ht="15" customHeight="1">
      <c r="A40" s="35" t="s">
        <v>34</v>
      </c>
      <c r="B40" s="49"/>
      <c r="C40" s="35"/>
      <c r="D40" s="35"/>
      <c r="E40" s="35"/>
      <c r="F40" s="35"/>
      <c r="G40" s="51">
        <v>0.33</v>
      </c>
      <c r="H40" s="51" t="s">
        <v>28</v>
      </c>
      <c r="I40" s="51"/>
      <c r="J40" s="51">
        <v>4.88</v>
      </c>
      <c r="K40" s="39" t="s">
        <v>28</v>
      </c>
      <c r="M40" s="35"/>
      <c r="N40" s="17"/>
      <c r="O40" s="49"/>
      <c r="P40" s="49"/>
      <c r="Q40" s="49"/>
      <c r="R40" s="49"/>
      <c r="S40" s="35"/>
      <c r="T40" s="42"/>
      <c r="U40" s="35"/>
    </row>
    <row r="41" spans="1:20" s="50" customFormat="1" ht="15" customHeight="1">
      <c r="A41" s="49"/>
      <c r="B41" s="49"/>
      <c r="C41" s="35"/>
      <c r="D41" s="35"/>
      <c r="E41" s="35"/>
      <c r="F41" s="35"/>
      <c r="G41" s="51"/>
      <c r="H41" s="51"/>
      <c r="I41" s="54"/>
      <c r="J41" s="51"/>
      <c r="L41" s="35"/>
      <c r="M41" s="35"/>
      <c r="N41" s="17"/>
      <c r="O41" s="49"/>
      <c r="P41" s="49"/>
      <c r="Q41" s="49"/>
      <c r="R41" s="49"/>
      <c r="S41" s="41"/>
      <c r="T41" s="55"/>
    </row>
    <row r="42" spans="1:20" s="50" customFormat="1" ht="15" customHeight="1">
      <c r="A42" s="61" t="s">
        <v>73</v>
      </c>
      <c r="B42" s="49"/>
      <c r="C42" s="35"/>
      <c r="D42" s="35"/>
      <c r="E42" s="35"/>
      <c r="F42" s="35"/>
      <c r="G42" s="56"/>
      <c r="H42" s="57"/>
      <c r="I42" s="57"/>
      <c r="J42" s="54"/>
      <c r="N42" s="17"/>
      <c r="S42" s="41"/>
      <c r="T42" s="55"/>
    </row>
    <row r="43" spans="1:20" s="50" customFormat="1" ht="15" customHeight="1">
      <c r="A43" s="49"/>
      <c r="B43" s="49"/>
      <c r="C43" s="49"/>
      <c r="D43" s="49"/>
      <c r="E43" s="49"/>
      <c r="F43" s="49"/>
      <c r="G43" s="58"/>
      <c r="H43" s="54"/>
      <c r="I43" s="57"/>
      <c r="J43" s="57"/>
      <c r="K43" s="49"/>
      <c r="L43" s="59"/>
      <c r="M43" s="35"/>
      <c r="N43" s="17"/>
      <c r="O43" s="49"/>
      <c r="P43" s="49"/>
      <c r="Q43" s="49"/>
      <c r="R43" s="49"/>
      <c r="S43" s="41"/>
      <c r="T43" s="55"/>
    </row>
    <row r="44" spans="1:20" s="50" customFormat="1" ht="15" customHeight="1">
      <c r="A44" s="49" t="s">
        <v>123</v>
      </c>
      <c r="B44" s="49"/>
      <c r="C44" s="49"/>
      <c r="D44" s="49"/>
      <c r="E44" s="49"/>
      <c r="F44" s="49"/>
      <c r="G44" s="58"/>
      <c r="H44" s="54"/>
      <c r="I44" s="57"/>
      <c r="J44" s="57"/>
      <c r="K44" s="49"/>
      <c r="L44" s="59"/>
      <c r="M44" s="35"/>
      <c r="N44" s="17"/>
      <c r="O44" s="49"/>
      <c r="P44" s="49"/>
      <c r="Q44" s="49"/>
      <c r="R44" s="49"/>
      <c r="S44" s="41"/>
      <c r="T44" s="55"/>
    </row>
    <row r="45" spans="1:20" s="50" customFormat="1" ht="15" customHeight="1">
      <c r="A45" s="49" t="s">
        <v>121</v>
      </c>
      <c r="B45" s="35"/>
      <c r="C45" s="35"/>
      <c r="D45" s="35"/>
      <c r="E45" s="35"/>
      <c r="F45" s="49"/>
      <c r="G45" s="54"/>
      <c r="H45" s="54"/>
      <c r="I45" s="57"/>
      <c r="J45" s="57"/>
      <c r="K45" s="49"/>
      <c r="L45" s="49"/>
      <c r="M45" s="35"/>
      <c r="O45" s="49"/>
      <c r="P45" s="49"/>
      <c r="Q45" s="49"/>
      <c r="R45" s="49"/>
      <c r="S45" s="49"/>
      <c r="T45" s="55"/>
    </row>
    <row r="46" spans="1:20" s="50" customFormat="1" ht="15" customHeight="1">
      <c r="A46" s="49" t="s">
        <v>122</v>
      </c>
      <c r="B46" s="35"/>
      <c r="C46" s="35"/>
      <c r="D46" s="35"/>
      <c r="E46" s="35"/>
      <c r="F46" s="49"/>
      <c r="G46" s="54"/>
      <c r="H46" s="54"/>
      <c r="I46" s="57"/>
      <c r="J46" s="57"/>
      <c r="K46" s="49"/>
      <c r="L46" s="49"/>
      <c r="M46" s="35"/>
      <c r="O46" s="49"/>
      <c r="P46" s="49"/>
      <c r="Q46" s="49"/>
      <c r="R46" s="49"/>
      <c r="S46" s="49"/>
      <c r="T46" s="55"/>
    </row>
    <row r="47" spans="1:20" s="50" customFormat="1" ht="15" customHeight="1">
      <c r="A47" s="49"/>
      <c r="B47" s="35"/>
      <c r="C47" s="35"/>
      <c r="D47" s="35"/>
      <c r="E47" s="35"/>
      <c r="F47" s="49"/>
      <c r="G47" s="54"/>
      <c r="H47" s="54"/>
      <c r="I47" s="57"/>
      <c r="J47" s="57"/>
      <c r="K47" s="49"/>
      <c r="M47" s="35"/>
      <c r="O47" s="49"/>
      <c r="P47" s="49"/>
      <c r="Q47" s="49"/>
      <c r="R47" s="49"/>
      <c r="S47" s="49"/>
      <c r="T47" s="55"/>
    </row>
    <row r="48" spans="1:20" s="50" customFormat="1" ht="15" customHeight="1">
      <c r="A48" s="49"/>
      <c r="B48" s="35"/>
      <c r="C48" s="35"/>
      <c r="D48" s="35"/>
      <c r="E48" s="35"/>
      <c r="F48" s="49"/>
      <c r="G48" s="51"/>
      <c r="H48" s="54"/>
      <c r="I48" s="57"/>
      <c r="J48" s="57"/>
      <c r="K48" s="49"/>
      <c r="L48" s="59"/>
      <c r="M48" s="35"/>
      <c r="O48" s="49"/>
      <c r="P48" s="49"/>
      <c r="Q48" s="49"/>
      <c r="R48" s="49"/>
      <c r="S48" s="49"/>
      <c r="T48" s="55"/>
    </row>
    <row r="49" spans="1:20" s="50" customFormat="1" ht="15" customHeight="1">
      <c r="A49" s="49"/>
      <c r="B49" s="35"/>
      <c r="C49" s="35"/>
      <c r="D49" s="35"/>
      <c r="E49" s="35"/>
      <c r="F49" s="49"/>
      <c r="G49" s="57"/>
      <c r="H49" s="54"/>
      <c r="I49" s="57"/>
      <c r="J49" s="57"/>
      <c r="K49" s="49"/>
      <c r="M49" s="35"/>
      <c r="N49" s="35"/>
      <c r="O49" s="49"/>
      <c r="P49" s="49"/>
      <c r="Q49" s="49"/>
      <c r="R49" s="49"/>
      <c r="S49" s="35"/>
      <c r="T49" s="55"/>
    </row>
    <row r="50" spans="1:20" s="50" customFormat="1" ht="15" customHeight="1">
      <c r="A50" s="49"/>
      <c r="B50" s="35"/>
      <c r="C50" s="35"/>
      <c r="D50" s="35"/>
      <c r="E50" s="35"/>
      <c r="F50" s="49"/>
      <c r="G50" s="54"/>
      <c r="H50" s="54"/>
      <c r="I50" s="57"/>
      <c r="J50" s="57"/>
      <c r="P50" s="49"/>
      <c r="T50" s="55"/>
    </row>
    <row r="51" spans="1:20" s="50" customFormat="1" ht="15" customHeight="1">
      <c r="A51" s="49"/>
      <c r="B51" s="35"/>
      <c r="C51" s="35"/>
      <c r="D51" s="35"/>
      <c r="E51" s="35"/>
      <c r="F51" s="49"/>
      <c r="G51" s="51"/>
      <c r="H51" s="51"/>
      <c r="I51" s="57"/>
      <c r="J51" s="57"/>
      <c r="S51" s="41"/>
      <c r="T51" s="55"/>
    </row>
    <row r="52" spans="1:20" s="50" customFormat="1" ht="15" customHeight="1">
      <c r="A52" s="49"/>
      <c r="B52" s="35"/>
      <c r="C52" s="35"/>
      <c r="D52" s="35"/>
      <c r="E52" s="35"/>
      <c r="F52" s="49"/>
      <c r="G52" s="51"/>
      <c r="H52" s="51"/>
      <c r="I52" s="57"/>
      <c r="J52" s="57"/>
      <c r="K52" s="49"/>
      <c r="S52" s="41"/>
      <c r="T52" s="55"/>
    </row>
    <row r="53" spans="1:20" s="50" customFormat="1" ht="15" customHeight="1">
      <c r="A53" s="49"/>
      <c r="B53" s="35"/>
      <c r="C53" s="35"/>
      <c r="D53" s="35"/>
      <c r="E53" s="35"/>
      <c r="F53" s="49"/>
      <c r="G53" s="54"/>
      <c r="H53" s="54"/>
      <c r="I53" s="57"/>
      <c r="J53" s="57"/>
      <c r="S53" s="41"/>
      <c r="T53" s="55"/>
    </row>
    <row r="54" spans="1:20" s="50" customFormat="1" ht="15" customHeight="1">
      <c r="A54" s="49"/>
      <c r="B54" s="35"/>
      <c r="C54" s="35"/>
      <c r="D54" s="35"/>
      <c r="E54" s="35"/>
      <c r="F54" s="49"/>
      <c r="G54" s="51"/>
      <c r="H54" s="54"/>
      <c r="I54" s="57"/>
      <c r="J54" s="57"/>
      <c r="S54" s="41"/>
      <c r="T54" s="55"/>
    </row>
    <row r="55" spans="1:20" s="50" customFormat="1" ht="15" customHeight="1">
      <c r="A55" s="49"/>
      <c r="B55" s="35"/>
      <c r="C55" s="35"/>
      <c r="D55" s="35"/>
      <c r="E55" s="35"/>
      <c r="F55" s="49"/>
      <c r="G55" s="51"/>
      <c r="H55" s="54"/>
      <c r="I55" s="57"/>
      <c r="J55" s="57"/>
      <c r="S55" s="41"/>
      <c r="T55" s="55"/>
    </row>
    <row r="56" spans="1:20" s="50" customFormat="1" ht="15" customHeight="1">
      <c r="A56" s="49"/>
      <c r="B56" s="35"/>
      <c r="C56" s="35"/>
      <c r="D56" s="35"/>
      <c r="E56" s="35"/>
      <c r="F56" s="49"/>
      <c r="G56" s="51"/>
      <c r="H56" s="54"/>
      <c r="I56" s="57"/>
      <c r="J56" s="57"/>
      <c r="S56" s="41"/>
      <c r="T56" s="55"/>
    </row>
    <row r="57" spans="1:20" s="50" customFormat="1" ht="15" customHeight="1">
      <c r="A57" s="49"/>
      <c r="B57" s="35"/>
      <c r="C57" s="35"/>
      <c r="D57" s="35"/>
      <c r="E57" s="35"/>
      <c r="F57" s="49"/>
      <c r="G57" s="54"/>
      <c r="H57" s="54"/>
      <c r="I57" s="51"/>
      <c r="J57" s="51"/>
      <c r="S57" s="41"/>
      <c r="T57" s="55"/>
    </row>
    <row r="58" spans="1:21" s="50" customFormat="1" ht="15" customHeight="1">
      <c r="A58" s="49"/>
      <c r="B58" s="49"/>
      <c r="C58" s="35"/>
      <c r="D58" s="35"/>
      <c r="E58" s="35"/>
      <c r="F58" s="35"/>
      <c r="G58" s="51"/>
      <c r="H58" s="51"/>
      <c r="I58" s="51"/>
      <c r="J58" s="51"/>
      <c r="K58" s="49"/>
      <c r="M58" s="35"/>
      <c r="N58" s="35"/>
      <c r="O58" s="49"/>
      <c r="P58" s="49"/>
      <c r="Q58" s="49"/>
      <c r="R58" s="49"/>
      <c r="S58" s="35"/>
      <c r="T58" s="42"/>
      <c r="U58" s="35"/>
    </row>
    <row r="59" spans="1:21" s="50" customFormat="1" ht="15" customHeight="1">
      <c r="A59" s="49"/>
      <c r="B59" s="49"/>
      <c r="C59" s="35"/>
      <c r="D59" s="35"/>
      <c r="E59" s="35"/>
      <c r="F59" s="35"/>
      <c r="G59" s="51"/>
      <c r="H59" s="51"/>
      <c r="I59" s="51"/>
      <c r="J59" s="51"/>
      <c r="K59" s="49"/>
      <c r="M59" s="35"/>
      <c r="N59" s="35"/>
      <c r="O59" s="49"/>
      <c r="P59" s="49"/>
      <c r="Q59" s="49"/>
      <c r="R59" s="49"/>
      <c r="S59" s="35"/>
      <c r="T59" s="42"/>
      <c r="U59" s="35"/>
    </row>
    <row r="60" spans="1:21" s="50" customFormat="1" ht="15" customHeight="1">
      <c r="A60" s="49"/>
      <c r="B60" s="49"/>
      <c r="C60" s="35"/>
      <c r="D60" s="35"/>
      <c r="E60" s="35"/>
      <c r="F60" s="35"/>
      <c r="G60" s="51"/>
      <c r="H60" s="51"/>
      <c r="I60" s="51"/>
      <c r="J60" s="51"/>
      <c r="K60" s="49"/>
      <c r="M60" s="35"/>
      <c r="N60" s="35"/>
      <c r="O60" s="49"/>
      <c r="P60" s="49"/>
      <c r="Q60" s="49"/>
      <c r="R60" s="49"/>
      <c r="S60" s="35"/>
      <c r="T60" s="42"/>
      <c r="U60" s="35"/>
    </row>
    <row r="61" spans="1:21" s="50" customFormat="1" ht="15" customHeight="1">
      <c r="A61" s="49"/>
      <c r="B61" s="49"/>
      <c r="C61" s="35"/>
      <c r="D61" s="35"/>
      <c r="E61" s="35"/>
      <c r="F61" s="35"/>
      <c r="G61" s="51"/>
      <c r="H61" s="51"/>
      <c r="I61" s="51"/>
      <c r="J61" s="51"/>
      <c r="K61" s="49"/>
      <c r="M61" s="35"/>
      <c r="N61" s="35"/>
      <c r="O61" s="49"/>
      <c r="P61" s="49"/>
      <c r="Q61" s="49"/>
      <c r="R61" s="49"/>
      <c r="S61" s="35"/>
      <c r="T61" s="42"/>
      <c r="U61" s="35"/>
    </row>
    <row r="62" spans="1:21" s="50" customFormat="1" ht="15" customHeight="1">
      <c r="A62" s="49"/>
      <c r="B62" s="49"/>
      <c r="C62" s="35"/>
      <c r="D62" s="35"/>
      <c r="E62" s="35"/>
      <c r="F62" s="35"/>
      <c r="G62" s="51"/>
      <c r="H62" s="51"/>
      <c r="I62" s="51"/>
      <c r="J62" s="51"/>
      <c r="K62" s="49"/>
      <c r="M62" s="35"/>
      <c r="N62" s="35"/>
      <c r="O62" s="49"/>
      <c r="P62" s="49"/>
      <c r="Q62" s="49"/>
      <c r="R62" s="49"/>
      <c r="S62" s="35"/>
      <c r="T62" s="42"/>
      <c r="U62" s="35"/>
    </row>
    <row r="63" spans="1:21" s="50" customFormat="1" ht="15" customHeight="1">
      <c r="A63" s="49"/>
      <c r="B63" s="49"/>
      <c r="C63" s="35"/>
      <c r="D63" s="35"/>
      <c r="E63" s="35"/>
      <c r="F63" s="35"/>
      <c r="G63" s="60"/>
      <c r="H63" s="60"/>
      <c r="I63" s="60"/>
      <c r="J63" s="60"/>
      <c r="K63" s="49"/>
      <c r="M63" s="35"/>
      <c r="N63" s="35"/>
      <c r="O63" s="49"/>
      <c r="P63" s="49"/>
      <c r="Q63" s="49"/>
      <c r="R63" s="49"/>
      <c r="S63" s="35"/>
      <c r="T63" s="42"/>
      <c r="U63" s="35"/>
    </row>
    <row r="64" spans="1:21" s="50" customFormat="1" ht="15" customHeight="1">
      <c r="A64" s="49"/>
      <c r="B64" s="49"/>
      <c r="C64" s="35"/>
      <c r="D64" s="35"/>
      <c r="E64" s="35"/>
      <c r="F64" s="35"/>
      <c r="G64" s="60"/>
      <c r="H64" s="60"/>
      <c r="I64" s="60"/>
      <c r="J64" s="60"/>
      <c r="K64" s="49"/>
      <c r="M64" s="35"/>
      <c r="N64" s="35"/>
      <c r="O64" s="49"/>
      <c r="P64" s="49"/>
      <c r="Q64" s="49"/>
      <c r="R64" s="49"/>
      <c r="S64" s="35"/>
      <c r="T64" s="42"/>
      <c r="U64" s="35"/>
    </row>
    <row r="65" spans="1:21" s="50" customFormat="1" ht="15" customHeight="1">
      <c r="A65" s="49"/>
      <c r="B65" s="49"/>
      <c r="C65" s="35"/>
      <c r="D65" s="35"/>
      <c r="E65" s="35"/>
      <c r="F65" s="35"/>
      <c r="G65" s="60"/>
      <c r="H65" s="60"/>
      <c r="I65" s="60"/>
      <c r="J65" s="60"/>
      <c r="K65" s="49"/>
      <c r="M65" s="35"/>
      <c r="N65" s="35"/>
      <c r="O65" s="49"/>
      <c r="P65" s="49"/>
      <c r="Q65" s="49"/>
      <c r="R65" s="49"/>
      <c r="S65" s="35"/>
      <c r="T65" s="42"/>
      <c r="U65" s="35"/>
    </row>
    <row r="66" spans="1:21" s="50" customFormat="1" ht="15" customHeight="1">
      <c r="A66" s="49"/>
      <c r="B66" s="49"/>
      <c r="C66" s="35"/>
      <c r="D66" s="35"/>
      <c r="E66" s="35"/>
      <c r="F66" s="35"/>
      <c r="G66" s="60"/>
      <c r="H66" s="60"/>
      <c r="I66" s="60"/>
      <c r="J66" s="60"/>
      <c r="K66" s="49"/>
      <c r="M66" s="35"/>
      <c r="N66" s="35"/>
      <c r="O66" s="49"/>
      <c r="P66" s="49"/>
      <c r="Q66" s="49"/>
      <c r="R66" s="49"/>
      <c r="S66" s="35"/>
      <c r="T66" s="42"/>
      <c r="U66" s="35"/>
    </row>
    <row r="67" spans="1:21" s="50" customFormat="1" ht="15" customHeight="1">
      <c r="A67" s="49"/>
      <c r="B67" s="49"/>
      <c r="C67" s="35"/>
      <c r="D67" s="35"/>
      <c r="E67" s="35"/>
      <c r="F67" s="35"/>
      <c r="G67" s="60"/>
      <c r="H67" s="60"/>
      <c r="I67" s="60"/>
      <c r="J67" s="60"/>
      <c r="K67" s="49"/>
      <c r="M67" s="35"/>
      <c r="N67" s="35"/>
      <c r="O67" s="49"/>
      <c r="P67" s="49"/>
      <c r="Q67" s="49"/>
      <c r="R67" s="49"/>
      <c r="S67" s="35"/>
      <c r="T67" s="42"/>
      <c r="U67" s="35"/>
    </row>
    <row r="68" spans="1:21" s="50" customFormat="1" ht="15" customHeight="1">
      <c r="A68" s="49"/>
      <c r="B68" s="49"/>
      <c r="C68" s="35"/>
      <c r="D68" s="35"/>
      <c r="E68" s="35"/>
      <c r="F68" s="35"/>
      <c r="G68" s="60"/>
      <c r="H68" s="60"/>
      <c r="I68" s="60"/>
      <c r="J68" s="60"/>
      <c r="K68" s="49"/>
      <c r="M68" s="35"/>
      <c r="N68" s="35"/>
      <c r="O68" s="49"/>
      <c r="P68" s="49"/>
      <c r="Q68" s="49"/>
      <c r="R68" s="49"/>
      <c r="S68" s="35"/>
      <c r="T68" s="42"/>
      <c r="U68" s="35"/>
    </row>
    <row r="69" spans="1:21" s="50" customFormat="1" ht="15" customHeight="1">
      <c r="A69" s="49"/>
      <c r="B69" s="49"/>
      <c r="C69" s="35"/>
      <c r="D69" s="35"/>
      <c r="E69" s="35"/>
      <c r="F69" s="35"/>
      <c r="G69" s="60"/>
      <c r="H69" s="60"/>
      <c r="I69" s="60"/>
      <c r="J69" s="60"/>
      <c r="K69" s="49"/>
      <c r="M69" s="35"/>
      <c r="N69" s="35"/>
      <c r="O69" s="49"/>
      <c r="P69" s="49"/>
      <c r="Q69" s="49"/>
      <c r="R69" s="49"/>
      <c r="S69" s="35"/>
      <c r="T69" s="42"/>
      <c r="U69" s="35"/>
    </row>
    <row r="70" spans="1:21" s="50" customFormat="1" ht="15" customHeight="1">
      <c r="A70" s="49"/>
      <c r="B70" s="49"/>
      <c r="C70" s="35"/>
      <c r="D70" s="35"/>
      <c r="E70" s="35"/>
      <c r="F70" s="35"/>
      <c r="G70" s="60"/>
      <c r="H70" s="60"/>
      <c r="I70" s="60"/>
      <c r="J70" s="60"/>
      <c r="K70" s="49"/>
      <c r="M70" s="35"/>
      <c r="N70" s="35"/>
      <c r="O70" s="49"/>
      <c r="P70" s="49"/>
      <c r="Q70" s="49"/>
      <c r="R70" s="49"/>
      <c r="S70" s="35"/>
      <c r="T70" s="42"/>
      <c r="U70" s="35"/>
    </row>
    <row r="71" spans="1:21" s="50" customFormat="1" ht="15" customHeight="1">
      <c r="A71" s="49"/>
      <c r="B71" s="49"/>
      <c r="C71" s="35"/>
      <c r="D71" s="35"/>
      <c r="E71" s="35"/>
      <c r="F71" s="35"/>
      <c r="G71" s="60"/>
      <c r="H71" s="60"/>
      <c r="I71" s="60"/>
      <c r="J71" s="60"/>
      <c r="K71" s="49"/>
      <c r="M71" s="35"/>
      <c r="N71" s="35"/>
      <c r="O71" s="49"/>
      <c r="P71" s="49"/>
      <c r="Q71" s="49"/>
      <c r="R71" s="49"/>
      <c r="S71" s="35"/>
      <c r="T71" s="42"/>
      <c r="U71" s="35"/>
    </row>
    <row r="72" spans="1:21" s="50" customFormat="1" ht="15" customHeight="1">
      <c r="A72" s="49"/>
      <c r="B72" s="49"/>
      <c r="C72" s="35"/>
      <c r="D72" s="35"/>
      <c r="E72" s="35"/>
      <c r="F72" s="35"/>
      <c r="G72" s="60"/>
      <c r="H72" s="60"/>
      <c r="I72" s="60"/>
      <c r="J72" s="60"/>
      <c r="K72" s="49"/>
      <c r="M72" s="35"/>
      <c r="N72" s="35"/>
      <c r="O72" s="49"/>
      <c r="P72" s="49"/>
      <c r="Q72" s="49"/>
      <c r="R72" s="49"/>
      <c r="S72" s="35"/>
      <c r="T72" s="42"/>
      <c r="U72" s="35"/>
    </row>
    <row r="73" spans="1:21" s="50" customFormat="1" ht="15" customHeight="1">
      <c r="A73" s="49"/>
      <c r="B73" s="49"/>
      <c r="C73" s="35"/>
      <c r="D73" s="35"/>
      <c r="E73" s="35"/>
      <c r="F73" s="35"/>
      <c r="G73" s="60"/>
      <c r="H73" s="60"/>
      <c r="I73" s="60"/>
      <c r="J73" s="60"/>
      <c r="K73" s="49"/>
      <c r="M73" s="35"/>
      <c r="N73" s="35"/>
      <c r="O73" s="49"/>
      <c r="P73" s="49"/>
      <c r="Q73" s="49"/>
      <c r="R73" s="49"/>
      <c r="S73" s="35"/>
      <c r="T73" s="42"/>
      <c r="U73" s="35"/>
    </row>
    <row r="74" spans="1:21" s="50" customFormat="1" ht="15" customHeight="1">
      <c r="A74" s="49"/>
      <c r="B74" s="49"/>
      <c r="C74" s="35"/>
      <c r="D74" s="35"/>
      <c r="E74" s="35"/>
      <c r="F74" s="35"/>
      <c r="G74" s="60"/>
      <c r="H74" s="60"/>
      <c r="I74" s="60"/>
      <c r="J74" s="60"/>
      <c r="K74" s="49"/>
      <c r="M74" s="35"/>
      <c r="N74" s="35"/>
      <c r="O74" s="49"/>
      <c r="P74" s="49"/>
      <c r="Q74" s="49"/>
      <c r="R74" s="49"/>
      <c r="S74" s="35"/>
      <c r="T74" s="42"/>
      <c r="U74" s="35"/>
    </row>
    <row r="75" spans="1:21" s="50" customFormat="1" ht="15" customHeight="1">
      <c r="A75" s="49"/>
      <c r="B75" s="49"/>
      <c r="C75" s="35"/>
      <c r="D75" s="35"/>
      <c r="E75" s="35"/>
      <c r="F75" s="35"/>
      <c r="G75" s="60"/>
      <c r="H75" s="60"/>
      <c r="I75" s="60"/>
      <c r="J75" s="60"/>
      <c r="K75" s="49"/>
      <c r="M75" s="35"/>
      <c r="N75" s="35"/>
      <c r="O75" s="49"/>
      <c r="P75" s="49"/>
      <c r="Q75" s="49"/>
      <c r="R75" s="49"/>
      <c r="S75" s="35"/>
      <c r="T75" s="42"/>
      <c r="U75" s="35"/>
    </row>
    <row r="76" spans="1:21" s="50" customFormat="1" ht="15" customHeight="1">
      <c r="A76" s="49"/>
      <c r="B76" s="49"/>
      <c r="C76" s="35"/>
      <c r="D76" s="35"/>
      <c r="E76" s="35"/>
      <c r="F76" s="35"/>
      <c r="G76" s="60"/>
      <c r="H76" s="60"/>
      <c r="I76" s="60"/>
      <c r="J76" s="60"/>
      <c r="K76" s="49"/>
      <c r="M76" s="35"/>
      <c r="N76" s="35"/>
      <c r="O76" s="49"/>
      <c r="P76" s="49"/>
      <c r="Q76" s="49"/>
      <c r="R76" s="49"/>
      <c r="S76" s="35"/>
      <c r="T76" s="42"/>
      <c r="U76" s="35"/>
    </row>
    <row r="77" spans="1:21" s="50" customFormat="1" ht="15" customHeight="1">
      <c r="A77" s="49"/>
      <c r="B77" s="49"/>
      <c r="C77" s="35"/>
      <c r="D77" s="35"/>
      <c r="E77" s="35"/>
      <c r="F77" s="35"/>
      <c r="G77" s="60"/>
      <c r="H77" s="60"/>
      <c r="I77" s="60"/>
      <c r="J77" s="60"/>
      <c r="K77" s="49"/>
      <c r="M77" s="35"/>
      <c r="N77" s="35"/>
      <c r="O77" s="49"/>
      <c r="P77" s="49"/>
      <c r="Q77" s="49"/>
      <c r="R77" s="49"/>
      <c r="S77" s="35"/>
      <c r="T77" s="42"/>
      <c r="U77" s="35"/>
    </row>
    <row r="78" spans="1:21" s="50" customFormat="1" ht="15" customHeight="1">
      <c r="A78" s="49"/>
      <c r="B78" s="49"/>
      <c r="C78" s="35"/>
      <c r="D78" s="35"/>
      <c r="E78" s="35"/>
      <c r="F78" s="35"/>
      <c r="G78" s="60"/>
      <c r="H78" s="60"/>
      <c r="I78" s="60"/>
      <c r="J78" s="60"/>
      <c r="K78" s="49"/>
      <c r="M78" s="35"/>
      <c r="N78" s="35"/>
      <c r="O78" s="49"/>
      <c r="P78" s="49"/>
      <c r="Q78" s="49"/>
      <c r="R78" s="49"/>
      <c r="S78" s="35"/>
      <c r="T78" s="42"/>
      <c r="U78" s="35"/>
    </row>
    <row r="79" spans="1:21" s="50" customFormat="1" ht="15" customHeight="1">
      <c r="A79" s="49"/>
      <c r="B79" s="49"/>
      <c r="C79" s="35"/>
      <c r="D79" s="35"/>
      <c r="E79" s="35"/>
      <c r="F79" s="35"/>
      <c r="G79" s="60"/>
      <c r="H79" s="60"/>
      <c r="I79" s="60"/>
      <c r="J79" s="60"/>
      <c r="K79" s="49"/>
      <c r="M79" s="35"/>
      <c r="N79" s="35"/>
      <c r="O79" s="49"/>
      <c r="P79" s="49"/>
      <c r="Q79" s="49"/>
      <c r="R79" s="49"/>
      <c r="S79" s="35"/>
      <c r="T79" s="42"/>
      <c r="U79" s="35"/>
    </row>
    <row r="80" spans="1:21" s="50" customFormat="1" ht="15" customHeight="1">
      <c r="A80" s="49"/>
      <c r="B80" s="49"/>
      <c r="C80" s="35"/>
      <c r="D80" s="35"/>
      <c r="E80" s="35"/>
      <c r="F80" s="35"/>
      <c r="G80" s="60"/>
      <c r="H80" s="60"/>
      <c r="I80" s="60"/>
      <c r="J80" s="60"/>
      <c r="K80" s="49"/>
      <c r="M80" s="35"/>
      <c r="N80" s="35"/>
      <c r="O80" s="49"/>
      <c r="P80" s="49"/>
      <c r="Q80" s="49"/>
      <c r="R80" s="49"/>
      <c r="S80" s="35"/>
      <c r="T80" s="42"/>
      <c r="U80" s="35"/>
    </row>
  </sheetData>
  <mergeCells count="5">
    <mergeCell ref="S9:T9"/>
    <mergeCell ref="G10:H10"/>
    <mergeCell ref="J10:K10"/>
    <mergeCell ref="J11:K11"/>
    <mergeCell ref="G11:H11"/>
  </mergeCells>
  <printOptions horizontalCentered="1"/>
  <pageMargins left="0.66" right="0.5" top="0.5" bottom="0.5" header="0.5" footer="0.5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="75" zoomScaleNormal="75" workbookViewId="0" topLeftCell="A1">
      <selection activeCell="A59" sqref="A59:E60"/>
    </sheetView>
  </sheetViews>
  <sheetFormatPr defaultColWidth="8.88671875" defaultRowHeight="15" customHeight="1"/>
  <cols>
    <col min="1" max="1" width="2.88671875" style="91" customWidth="1"/>
    <col min="2" max="2" width="2.10546875" style="3" customWidth="1"/>
    <col min="3" max="3" width="42.10546875" style="3" customWidth="1"/>
    <col min="4" max="5" width="22.88671875" style="92" customWidth="1"/>
    <col min="6" max="7" width="7.10546875" style="91" customWidth="1"/>
    <col min="8" max="8" width="10.3359375" style="91" customWidth="1"/>
    <col min="9" max="16384" width="7.10546875" style="91" customWidth="1"/>
  </cols>
  <sheetData>
    <row r="1" spans="1:5" s="3" customFormat="1" ht="18.75" customHeight="1">
      <c r="A1" s="2" t="s">
        <v>120</v>
      </c>
      <c r="D1" s="62"/>
      <c r="E1" s="62"/>
    </row>
    <row r="2" spans="1:5" s="3" customFormat="1" ht="15" customHeight="1">
      <c r="A2" s="7" t="s">
        <v>13</v>
      </c>
      <c r="D2" s="62"/>
      <c r="E2" s="62"/>
    </row>
    <row r="3" spans="1:5" s="3" customFormat="1" ht="15" customHeight="1">
      <c r="A3" s="7"/>
      <c r="D3" s="62"/>
      <c r="E3" s="62"/>
    </row>
    <row r="4" spans="1:5" s="3" customFormat="1" ht="15" customHeight="1">
      <c r="A4" s="7"/>
      <c r="D4" s="62"/>
      <c r="E4" s="62"/>
    </row>
    <row r="5" spans="1:5" s="3" customFormat="1" ht="15" customHeight="1">
      <c r="A5" s="7"/>
      <c r="D5" s="62"/>
      <c r="E5" s="62"/>
    </row>
    <row r="6" spans="1:5" s="3" customFormat="1" ht="15" customHeight="1">
      <c r="A6" s="11" t="s">
        <v>81</v>
      </c>
      <c r="D6" s="62"/>
      <c r="E6" s="62"/>
    </row>
    <row r="7" spans="1:5" s="3" customFormat="1" ht="15" customHeight="1">
      <c r="A7" s="11"/>
      <c r="D7" s="62"/>
      <c r="E7" s="62"/>
    </row>
    <row r="8" spans="1:5" s="3" customFormat="1" ht="15" customHeight="1">
      <c r="A8" s="7"/>
      <c r="D8" s="62"/>
      <c r="E8" s="62"/>
    </row>
    <row r="9" spans="2:5" s="63" customFormat="1" ht="15" customHeight="1">
      <c r="B9" s="11"/>
      <c r="C9" s="11"/>
      <c r="D9" s="64" t="s">
        <v>40</v>
      </c>
      <c r="E9" s="64" t="s">
        <v>40</v>
      </c>
    </row>
    <row r="10" spans="2:5" s="63" customFormat="1" ht="15" customHeight="1">
      <c r="B10" s="65"/>
      <c r="C10" s="11"/>
      <c r="D10" s="66" t="s">
        <v>82</v>
      </c>
      <c r="E10" s="66" t="s">
        <v>69</v>
      </c>
    </row>
    <row r="11" spans="2:5" s="67" customFormat="1" ht="21" customHeight="1">
      <c r="B11" s="11"/>
      <c r="C11" s="68"/>
      <c r="D11" s="69" t="s">
        <v>1</v>
      </c>
      <c r="E11" s="69" t="s">
        <v>1</v>
      </c>
    </row>
    <row r="12" spans="2:5" s="67" customFormat="1" ht="21" customHeight="1">
      <c r="B12" s="11"/>
      <c r="C12" s="68"/>
      <c r="D12" s="69"/>
      <c r="E12" s="69"/>
    </row>
    <row r="13" spans="1:5" s="73" customFormat="1" ht="15" customHeight="1">
      <c r="A13" s="70"/>
      <c r="B13" s="11" t="s">
        <v>14</v>
      </c>
      <c r="C13" s="71"/>
      <c r="D13" s="72">
        <f>36062+514900</f>
        <v>550962</v>
      </c>
      <c r="E13" s="72">
        <v>36319</v>
      </c>
    </row>
    <row r="14" spans="1:5" s="73" customFormat="1" ht="15" customHeight="1">
      <c r="A14" s="70"/>
      <c r="B14" s="11"/>
      <c r="C14" s="71"/>
      <c r="D14" s="74"/>
      <c r="E14" s="74"/>
    </row>
    <row r="15" spans="1:5" s="73" customFormat="1" ht="15" customHeight="1">
      <c r="A15" s="70"/>
      <c r="B15" s="11" t="s">
        <v>113</v>
      </c>
      <c r="C15" s="71"/>
      <c r="D15" s="74">
        <f>188600+127239</f>
        <v>315839</v>
      </c>
      <c r="E15" s="74">
        <v>0</v>
      </c>
    </row>
    <row r="16" spans="1:5" s="73" customFormat="1" ht="15" customHeight="1">
      <c r="A16" s="70"/>
      <c r="B16" s="11"/>
      <c r="C16" s="71"/>
      <c r="D16" s="74"/>
      <c r="E16" s="74"/>
    </row>
    <row r="17" spans="1:5" s="73" customFormat="1" ht="15" customHeight="1">
      <c r="A17" s="70"/>
      <c r="B17" s="11" t="s">
        <v>112</v>
      </c>
      <c r="C17" s="71"/>
      <c r="D17" s="74">
        <v>486136</v>
      </c>
      <c r="E17" s="74">
        <v>0</v>
      </c>
    </row>
    <row r="18" spans="1:5" s="73" customFormat="1" ht="15" customHeight="1">
      <c r="A18" s="70"/>
      <c r="B18" s="11"/>
      <c r="C18" s="71"/>
      <c r="D18" s="74"/>
      <c r="E18" s="74"/>
    </row>
    <row r="19" spans="1:5" s="73" customFormat="1" ht="15" customHeight="1">
      <c r="A19" s="70"/>
      <c r="B19" s="11" t="s">
        <v>62</v>
      </c>
      <c r="C19" s="71"/>
      <c r="D19" s="74">
        <v>39</v>
      </c>
      <c r="E19" s="74">
        <v>39</v>
      </c>
    </row>
    <row r="20" spans="1:5" s="73" customFormat="1" ht="15" customHeight="1">
      <c r="A20" s="70"/>
      <c r="B20" s="11"/>
      <c r="C20" s="71"/>
      <c r="D20" s="74"/>
      <c r="E20" s="74"/>
    </row>
    <row r="21" spans="1:5" s="73" customFormat="1" ht="15" customHeight="1">
      <c r="A21" s="70"/>
      <c r="B21" s="11" t="s">
        <v>15</v>
      </c>
      <c r="C21" s="71"/>
      <c r="D21" s="75"/>
      <c r="E21" s="75"/>
    </row>
    <row r="22" spans="1:8" s="73" customFormat="1" ht="15" customHeight="1">
      <c r="A22" s="70"/>
      <c r="B22" s="71"/>
      <c r="C22" s="71" t="s">
        <v>16</v>
      </c>
      <c r="D22" s="76">
        <v>108136</v>
      </c>
      <c r="E22" s="77">
        <v>91550</v>
      </c>
      <c r="H22" s="78"/>
    </row>
    <row r="23" spans="1:8" s="73" customFormat="1" ht="15" customHeight="1">
      <c r="A23" s="70"/>
      <c r="B23" s="71"/>
      <c r="C23" s="71" t="s">
        <v>35</v>
      </c>
      <c r="D23" s="79">
        <f>688510-188600-127239-348819</f>
        <v>23852</v>
      </c>
      <c r="E23" s="80">
        <v>9040</v>
      </c>
      <c r="H23" s="78"/>
    </row>
    <row r="24" spans="1:8" s="73" customFormat="1" ht="15" customHeight="1">
      <c r="A24" s="70"/>
      <c r="B24" s="71"/>
      <c r="C24" s="71" t="s">
        <v>44</v>
      </c>
      <c r="D24" s="79">
        <v>0</v>
      </c>
      <c r="E24" s="80">
        <v>260</v>
      </c>
      <c r="H24" s="78"/>
    </row>
    <row r="25" spans="1:5" s="73" customFormat="1" ht="15" customHeight="1">
      <c r="A25" s="70"/>
      <c r="B25" s="71"/>
      <c r="C25" s="71" t="s">
        <v>99</v>
      </c>
      <c r="D25" s="79">
        <v>115713</v>
      </c>
      <c r="E25" s="80">
        <v>0</v>
      </c>
    </row>
    <row r="26" spans="1:5" s="73" customFormat="1" ht="15" customHeight="1">
      <c r="A26" s="70"/>
      <c r="B26" s="71"/>
      <c r="C26" s="71" t="s">
        <v>29</v>
      </c>
      <c r="D26" s="81">
        <v>5858</v>
      </c>
      <c r="E26" s="81">
        <v>1016</v>
      </c>
    </row>
    <row r="27" spans="1:5" s="73" customFormat="1" ht="15" customHeight="1">
      <c r="A27" s="70"/>
      <c r="B27" s="71"/>
      <c r="C27" s="71"/>
      <c r="D27" s="40">
        <f>SUM(D22:D26)</f>
        <v>253559</v>
      </c>
      <c r="E27" s="40">
        <f>SUM(E22:E26)</f>
        <v>101866</v>
      </c>
    </row>
    <row r="28" spans="1:5" s="73" customFormat="1" ht="15" customHeight="1">
      <c r="A28" s="70"/>
      <c r="B28" s="11" t="s">
        <v>17</v>
      </c>
      <c r="C28" s="71"/>
      <c r="D28" s="40"/>
      <c r="E28" s="40"/>
    </row>
    <row r="29" spans="1:7" s="73" customFormat="1" ht="15" customHeight="1">
      <c r="A29" s="70"/>
      <c r="B29" s="71"/>
      <c r="C29" s="71" t="s">
        <v>36</v>
      </c>
      <c r="D29" s="76">
        <v>56632</v>
      </c>
      <c r="E29" s="77">
        <v>25678</v>
      </c>
      <c r="G29" s="78"/>
    </row>
    <row r="30" spans="1:7" s="73" customFormat="1" ht="15" customHeight="1">
      <c r="A30" s="70"/>
      <c r="B30" s="71"/>
      <c r="C30" s="71" t="s">
        <v>18</v>
      </c>
      <c r="D30" s="80">
        <f>19461+41800+41800</f>
        <v>103061</v>
      </c>
      <c r="E30" s="80">
        <v>18601</v>
      </c>
      <c r="G30" s="78"/>
    </row>
    <row r="31" spans="1:7" s="73" customFormat="1" ht="15" customHeight="1">
      <c r="A31" s="70"/>
      <c r="B31" s="71"/>
      <c r="C31" s="71" t="s">
        <v>68</v>
      </c>
      <c r="D31" s="81">
        <v>1430</v>
      </c>
      <c r="E31" s="81">
        <v>533</v>
      </c>
      <c r="G31" s="78"/>
    </row>
    <row r="32" spans="1:7" s="73" customFormat="1" ht="15" customHeight="1">
      <c r="A32" s="70"/>
      <c r="B32" s="71"/>
      <c r="C32" s="71"/>
      <c r="D32" s="40">
        <f>SUM(D29:D31)</f>
        <v>161123</v>
      </c>
      <c r="E32" s="40">
        <f>SUM(E29:E31)</f>
        <v>44812</v>
      </c>
      <c r="G32" s="78"/>
    </row>
    <row r="33" spans="1:5" s="73" customFormat="1" ht="15" customHeight="1">
      <c r="A33" s="70"/>
      <c r="B33" s="71"/>
      <c r="C33" s="71"/>
      <c r="D33" s="40"/>
      <c r="E33" s="40"/>
    </row>
    <row r="34" spans="1:5" s="73" customFormat="1" ht="15" customHeight="1">
      <c r="A34" s="70"/>
      <c r="B34" s="11" t="s">
        <v>38</v>
      </c>
      <c r="D34" s="75">
        <f>+D27-D32</f>
        <v>92436</v>
      </c>
      <c r="E34" s="75">
        <f>+E27-E32</f>
        <v>57054</v>
      </c>
    </row>
    <row r="35" spans="1:5" s="73" customFormat="1" ht="15" customHeight="1">
      <c r="A35" s="70"/>
      <c r="B35" s="71"/>
      <c r="C35" s="71"/>
      <c r="D35" s="75"/>
      <c r="E35" s="75"/>
    </row>
    <row r="36" spans="1:5" s="73" customFormat="1" ht="15" customHeight="1" thickBot="1">
      <c r="A36" s="70"/>
      <c r="B36" s="71"/>
      <c r="C36" s="71"/>
      <c r="D36" s="82">
        <f>+D34+D13+D19+D15+D17</f>
        <v>1445412</v>
      </c>
      <c r="E36" s="82">
        <f>+E34+E13+E19+E15+E17</f>
        <v>93412</v>
      </c>
    </row>
    <row r="37" spans="1:5" s="73" customFormat="1" ht="15" customHeight="1" thickTop="1">
      <c r="A37" s="70"/>
      <c r="B37" s="71"/>
      <c r="C37" s="71"/>
      <c r="D37" s="19"/>
      <c r="E37" s="19"/>
    </row>
    <row r="38" spans="1:5" s="73" customFormat="1" ht="15" customHeight="1">
      <c r="A38" s="70"/>
      <c r="B38" s="11" t="s">
        <v>31</v>
      </c>
      <c r="C38" s="71"/>
      <c r="D38" s="75"/>
      <c r="E38" s="75"/>
    </row>
    <row r="39" spans="1:5" s="73" customFormat="1" ht="15" customHeight="1">
      <c r="A39" s="70"/>
      <c r="B39" s="11"/>
      <c r="C39" s="71"/>
      <c r="D39" s="75"/>
      <c r="E39" s="75"/>
    </row>
    <row r="40" spans="1:5" s="73" customFormat="1" ht="15" customHeight="1">
      <c r="A40" s="70"/>
      <c r="B40" s="11" t="s">
        <v>32</v>
      </c>
      <c r="C40" s="71"/>
      <c r="D40" s="75"/>
      <c r="E40" s="75"/>
    </row>
    <row r="41" spans="1:5" s="73" customFormat="1" ht="15" customHeight="1">
      <c r="A41" s="70"/>
      <c r="B41" s="71"/>
      <c r="C41" s="71" t="s">
        <v>25</v>
      </c>
      <c r="D41" s="75">
        <v>587913</v>
      </c>
      <c r="E41" s="75">
        <v>74000</v>
      </c>
    </row>
    <row r="42" spans="1:5" s="73" customFormat="1" ht="15" customHeight="1">
      <c r="A42" s="70"/>
      <c r="B42" s="71"/>
      <c r="C42" s="71" t="s">
        <v>83</v>
      </c>
      <c r="D42" s="75">
        <v>273887</v>
      </c>
      <c r="E42" s="75">
        <v>0</v>
      </c>
    </row>
    <row r="43" spans="1:5" s="73" customFormat="1" ht="15" customHeight="1">
      <c r="A43" s="70"/>
      <c r="B43" s="71"/>
      <c r="C43" s="71" t="s">
        <v>105</v>
      </c>
      <c r="D43" s="75">
        <v>1600</v>
      </c>
      <c r="E43" s="75">
        <v>0</v>
      </c>
    </row>
    <row r="44" spans="1:5" s="73" customFormat="1" ht="15" customHeight="1">
      <c r="A44" s="70"/>
      <c r="B44" s="71"/>
      <c r="C44" s="71" t="s">
        <v>19</v>
      </c>
      <c r="D44" s="45">
        <v>17731</v>
      </c>
      <c r="E44" s="45">
        <v>15439</v>
      </c>
    </row>
    <row r="45" spans="1:5" s="73" customFormat="1" ht="15" customHeight="1">
      <c r="A45" s="70"/>
      <c r="B45" s="71"/>
      <c r="C45" s="71"/>
      <c r="D45" s="75">
        <f>SUM(D41:D44)</f>
        <v>881131</v>
      </c>
      <c r="E45" s="75">
        <f>E41+E44</f>
        <v>89439</v>
      </c>
    </row>
    <row r="46" spans="1:5" s="73" customFormat="1" ht="15" customHeight="1">
      <c r="A46" s="70"/>
      <c r="B46" s="71"/>
      <c r="C46" s="71"/>
      <c r="D46" s="75"/>
      <c r="E46" s="75"/>
    </row>
    <row r="47" spans="1:5" s="73" customFormat="1" ht="15" customHeight="1">
      <c r="A47" s="70"/>
      <c r="B47" s="71"/>
      <c r="C47" s="71" t="s">
        <v>114</v>
      </c>
      <c r="D47" s="75">
        <v>1854</v>
      </c>
      <c r="E47" s="75">
        <v>0</v>
      </c>
    </row>
    <row r="48" spans="1:5" s="73" customFormat="1" ht="15" customHeight="1">
      <c r="A48" s="70"/>
      <c r="B48" s="71"/>
      <c r="C48" s="71"/>
      <c r="D48" s="75"/>
      <c r="E48" s="75"/>
    </row>
    <row r="49" spans="1:5" s="73" customFormat="1" ht="15" customHeight="1">
      <c r="A49" s="70"/>
      <c r="B49" s="11" t="s">
        <v>39</v>
      </c>
      <c r="C49" s="71"/>
      <c r="D49" s="40"/>
      <c r="E49" s="40"/>
    </row>
    <row r="50" spans="1:7" s="73" customFormat="1" ht="15" customHeight="1">
      <c r="A50" s="70"/>
      <c r="C50" s="71" t="s">
        <v>20</v>
      </c>
      <c r="D50" s="83">
        <f>1620+643188-41800-41800</f>
        <v>561208</v>
      </c>
      <c r="E50" s="77">
        <v>2754</v>
      </c>
      <c r="G50" s="78"/>
    </row>
    <row r="51" spans="1:5" s="73" customFormat="1" ht="15" customHeight="1">
      <c r="A51" s="70"/>
      <c r="C51" s="71" t="s">
        <v>21</v>
      </c>
      <c r="D51" s="84">
        <v>1219</v>
      </c>
      <c r="E51" s="81">
        <v>1219</v>
      </c>
    </row>
    <row r="52" spans="1:5" s="73" customFormat="1" ht="15" customHeight="1">
      <c r="A52" s="70"/>
      <c r="C52" s="71"/>
      <c r="D52" s="75">
        <f>D50+D51</f>
        <v>562427</v>
      </c>
      <c r="E52" s="75">
        <f>E50+E51</f>
        <v>3973</v>
      </c>
    </row>
    <row r="53" spans="1:5" s="73" customFormat="1" ht="15" customHeight="1">
      <c r="A53" s="70"/>
      <c r="B53" s="71"/>
      <c r="C53" s="71"/>
      <c r="D53" s="75"/>
      <c r="E53" s="75"/>
    </row>
    <row r="54" spans="1:5" s="73" customFormat="1" ht="15" customHeight="1" thickBot="1">
      <c r="A54" s="70"/>
      <c r="B54" s="71"/>
      <c r="C54" s="71"/>
      <c r="D54" s="82">
        <f>+D45+D47+D52</f>
        <v>1445412</v>
      </c>
      <c r="E54" s="82">
        <f>E45+E52</f>
        <v>93412</v>
      </c>
    </row>
    <row r="55" spans="1:5" s="73" customFormat="1" ht="15" customHeight="1" thickTop="1">
      <c r="A55" s="70"/>
      <c r="B55" s="71"/>
      <c r="C55" s="71"/>
      <c r="D55" s="75"/>
      <c r="E55" s="75"/>
    </row>
    <row r="56" spans="1:5" s="89" customFormat="1" ht="15" customHeight="1" thickBot="1">
      <c r="A56" s="85"/>
      <c r="B56" s="86" t="s">
        <v>22</v>
      </c>
      <c r="C56" s="87"/>
      <c r="D56" s="88">
        <f>(D36-D17-D52)/D41-0.01</f>
        <v>0.6650131396992413</v>
      </c>
      <c r="E56" s="88">
        <f>(E36-E52)/E41</f>
        <v>1.2086351351351352</v>
      </c>
    </row>
    <row r="57" spans="2:5" s="73" customFormat="1" ht="15" customHeight="1" thickTop="1">
      <c r="B57" s="49"/>
      <c r="C57" s="49"/>
      <c r="D57" s="90"/>
      <c r="E57" s="90"/>
    </row>
    <row r="59" spans="1:5" s="3" customFormat="1" ht="15" customHeight="1">
      <c r="A59" s="158" t="s">
        <v>73</v>
      </c>
      <c r="B59" s="159"/>
      <c r="C59" s="159"/>
      <c r="D59" s="159"/>
      <c r="E59" s="159"/>
    </row>
    <row r="60" spans="1:5" s="3" customFormat="1" ht="15" customHeight="1">
      <c r="A60" s="159"/>
      <c r="B60" s="159"/>
      <c r="C60" s="159"/>
      <c r="D60" s="159"/>
      <c r="E60" s="159"/>
    </row>
    <row r="61" spans="1:5" s="3" customFormat="1" ht="15" customHeight="1">
      <c r="A61" s="93"/>
      <c r="D61" s="62"/>
      <c r="E61" s="62"/>
    </row>
    <row r="62" spans="3:5" ht="15" customHeight="1">
      <c r="C62" s="3" t="s">
        <v>42</v>
      </c>
      <c r="D62" s="94">
        <f>+D36-D54</f>
        <v>0</v>
      </c>
      <c r="E62" s="94">
        <f>+E36-E54</f>
        <v>0</v>
      </c>
    </row>
  </sheetData>
  <mergeCells count="1">
    <mergeCell ref="A59:E60"/>
  </mergeCells>
  <printOptions/>
  <pageMargins left="0.58" right="0.28" top="0.55" bottom="0.5" header="0.32" footer="0.25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75" zoomScaleNormal="75" workbookViewId="0" topLeftCell="A22">
      <selection activeCell="A3" sqref="A3"/>
    </sheetView>
  </sheetViews>
  <sheetFormatPr defaultColWidth="8.88671875" defaultRowHeight="15"/>
  <cols>
    <col min="1" max="1" width="27.3359375" style="91" customWidth="1"/>
    <col min="2" max="2" width="11.88671875" style="91" customWidth="1"/>
    <col min="3" max="3" width="12.5546875" style="91" customWidth="1"/>
    <col min="4" max="4" width="2.5546875" style="91" customWidth="1"/>
    <col min="5" max="5" width="12.6640625" style="91" customWidth="1"/>
    <col min="6" max="6" width="2.5546875" style="91" customWidth="1"/>
    <col min="7" max="7" width="22.3359375" style="91" customWidth="1"/>
    <col min="8" max="8" width="2.5546875" style="91" customWidth="1"/>
    <col min="9" max="9" width="12.6640625" style="91" customWidth="1"/>
    <col min="10" max="10" width="2.6640625" style="91" customWidth="1"/>
    <col min="11" max="11" width="13.21484375" style="91" customWidth="1"/>
    <col min="12" max="16384" width="7.10546875" style="91" customWidth="1"/>
  </cols>
  <sheetData>
    <row r="1" spans="1:8" ht="18">
      <c r="A1" s="2" t="s">
        <v>120</v>
      </c>
      <c r="B1" s="95"/>
      <c r="C1" s="96"/>
      <c r="D1" s="96"/>
      <c r="E1" s="96"/>
      <c r="F1" s="96"/>
      <c r="G1" s="96"/>
      <c r="H1" s="96"/>
    </row>
    <row r="2" spans="1:8" ht="12.75">
      <c r="A2" s="96" t="s">
        <v>13</v>
      </c>
      <c r="B2" s="96"/>
      <c r="C2" s="96"/>
      <c r="D2" s="96"/>
      <c r="E2" s="96"/>
      <c r="F2" s="96"/>
      <c r="G2" s="96"/>
      <c r="H2" s="96"/>
    </row>
    <row r="3" spans="1:8" ht="12.75">
      <c r="A3" s="96"/>
      <c r="B3" s="96"/>
      <c r="C3" s="96"/>
      <c r="D3" s="96"/>
      <c r="E3" s="96"/>
      <c r="F3" s="96"/>
      <c r="G3" s="96"/>
      <c r="H3" s="96"/>
    </row>
    <row r="4" spans="1:8" ht="12.75">
      <c r="A4" s="96"/>
      <c r="B4" s="96"/>
      <c r="C4" s="96"/>
      <c r="D4" s="96"/>
      <c r="E4" s="96"/>
      <c r="F4" s="96"/>
      <c r="G4" s="96"/>
      <c r="H4" s="96"/>
    </row>
    <row r="5" spans="1:8" ht="12.75">
      <c r="A5" s="96"/>
      <c r="B5" s="96"/>
      <c r="C5" s="96"/>
      <c r="D5" s="96"/>
      <c r="E5" s="96"/>
      <c r="F5" s="96"/>
      <c r="G5" s="96"/>
      <c r="H5" s="96"/>
    </row>
    <row r="6" spans="1:8" ht="15">
      <c r="A6" s="63" t="s">
        <v>60</v>
      </c>
      <c r="B6" s="63"/>
      <c r="C6" s="96"/>
      <c r="D6" s="96"/>
      <c r="E6" s="96"/>
      <c r="F6" s="96"/>
      <c r="G6" s="96"/>
      <c r="H6" s="96"/>
    </row>
    <row r="7" spans="1:8" ht="15">
      <c r="A7" s="63" t="s">
        <v>111</v>
      </c>
      <c r="B7" s="63"/>
      <c r="C7" s="96"/>
      <c r="D7" s="96"/>
      <c r="E7" s="96"/>
      <c r="F7" s="96"/>
      <c r="G7" s="96"/>
      <c r="H7" s="96"/>
    </row>
    <row r="10" spans="3:11" s="73" customFormat="1" ht="15">
      <c r="C10" s="97"/>
      <c r="D10" s="97"/>
      <c r="E10" s="97"/>
      <c r="F10" s="97"/>
      <c r="G10" s="98" t="s">
        <v>90</v>
      </c>
      <c r="H10" s="97"/>
      <c r="I10" s="97"/>
      <c r="J10" s="97"/>
      <c r="K10" s="97"/>
    </row>
    <row r="11" spans="3:11" s="73" customFormat="1" ht="15">
      <c r="C11" s="98" t="s">
        <v>86</v>
      </c>
      <c r="D11" s="97"/>
      <c r="E11" s="98" t="s">
        <v>88</v>
      </c>
      <c r="F11" s="97"/>
      <c r="G11" s="99" t="s">
        <v>106</v>
      </c>
      <c r="H11" s="97"/>
      <c r="I11" s="98" t="s">
        <v>24</v>
      </c>
      <c r="J11" s="70"/>
      <c r="K11" s="97"/>
    </row>
    <row r="12" spans="3:11" s="73" customFormat="1" ht="15">
      <c r="C12" s="100" t="s">
        <v>87</v>
      </c>
      <c r="D12" s="101"/>
      <c r="E12" s="100" t="s">
        <v>89</v>
      </c>
      <c r="F12" s="101"/>
      <c r="G12" s="100" t="s">
        <v>92</v>
      </c>
      <c r="H12" s="101"/>
      <c r="I12" s="100" t="s">
        <v>26</v>
      </c>
      <c r="J12" s="101"/>
      <c r="K12" s="100" t="s">
        <v>0</v>
      </c>
    </row>
    <row r="13" spans="3:11" s="73" customFormat="1" ht="15">
      <c r="C13" s="98" t="s">
        <v>23</v>
      </c>
      <c r="D13" s="70"/>
      <c r="E13" s="98" t="s">
        <v>23</v>
      </c>
      <c r="F13" s="70"/>
      <c r="G13" s="98" t="s">
        <v>23</v>
      </c>
      <c r="H13" s="70"/>
      <c r="I13" s="98" t="s">
        <v>23</v>
      </c>
      <c r="J13" s="70"/>
      <c r="K13" s="98" t="s">
        <v>23</v>
      </c>
    </row>
    <row r="14" s="73" customFormat="1" ht="15"/>
    <row r="15" spans="1:11" s="73" customFormat="1" ht="15">
      <c r="A15" s="63" t="s">
        <v>74</v>
      </c>
      <c r="C15" s="49">
        <f>C39</f>
        <v>74000</v>
      </c>
      <c r="D15" s="49"/>
      <c r="E15" s="49">
        <v>0</v>
      </c>
      <c r="F15" s="49"/>
      <c r="G15" s="49">
        <v>0</v>
      </c>
      <c r="H15" s="49"/>
      <c r="I15" s="49">
        <f>'BS'!E44</f>
        <v>15439</v>
      </c>
      <c r="J15" s="49"/>
      <c r="K15" s="49">
        <f>SUM(C15:I15)</f>
        <v>89439</v>
      </c>
    </row>
    <row r="16" spans="1:11" s="73" customFormat="1" ht="15">
      <c r="A16" s="63"/>
      <c r="C16" s="49"/>
      <c r="D16" s="49"/>
      <c r="E16" s="49"/>
      <c r="F16" s="49"/>
      <c r="G16" s="49"/>
      <c r="H16" s="49"/>
      <c r="I16" s="49"/>
      <c r="J16" s="49"/>
      <c r="K16" s="49"/>
    </row>
    <row r="17" spans="1:11" s="73" customFormat="1" ht="15">
      <c r="A17" s="73" t="s">
        <v>85</v>
      </c>
      <c r="D17" s="102"/>
      <c r="E17" s="102"/>
      <c r="F17" s="102"/>
      <c r="G17" s="102"/>
      <c r="H17" s="102"/>
      <c r="I17" s="103">
        <v>0</v>
      </c>
      <c r="J17" s="102"/>
      <c r="K17" s="49">
        <f>SUM(C17:I17)</f>
        <v>0</v>
      </c>
    </row>
    <row r="18" spans="1:11" s="73" customFormat="1" ht="15">
      <c r="A18" s="73" t="s">
        <v>107</v>
      </c>
      <c r="C18" s="102">
        <v>513913</v>
      </c>
      <c r="D18" s="102"/>
      <c r="E18" s="102">
        <v>115487</v>
      </c>
      <c r="F18" s="102"/>
      <c r="G18" s="103">
        <v>0</v>
      </c>
      <c r="H18" s="102"/>
      <c r="I18" s="103">
        <v>0</v>
      </c>
      <c r="J18" s="102"/>
      <c r="K18" s="49">
        <f>SUM(C18:I18)</f>
        <v>629400</v>
      </c>
    </row>
    <row r="19" spans="1:11" s="73" customFormat="1" ht="15">
      <c r="A19" s="73" t="s">
        <v>108</v>
      </c>
      <c r="C19" s="102"/>
      <c r="D19" s="102"/>
      <c r="E19" s="102"/>
      <c r="F19" s="102"/>
      <c r="G19" s="102"/>
      <c r="H19" s="102"/>
      <c r="I19" s="103"/>
      <c r="J19" s="102"/>
      <c r="K19" s="49"/>
    </row>
    <row r="20" spans="1:11" s="73" customFormat="1" ht="15">
      <c r="A20" s="73" t="s">
        <v>109</v>
      </c>
      <c r="C20" s="102"/>
      <c r="D20" s="102"/>
      <c r="E20" s="102">
        <v>158400</v>
      </c>
      <c r="F20" s="102"/>
      <c r="G20" s="49">
        <v>1600</v>
      </c>
      <c r="H20" s="102"/>
      <c r="I20" s="103">
        <v>0</v>
      </c>
      <c r="J20" s="102"/>
      <c r="K20" s="49">
        <f>SUM(C20:I20)</f>
        <v>160000</v>
      </c>
    </row>
    <row r="21" spans="1:11" s="73" customFormat="1" ht="15">
      <c r="A21" s="73" t="s">
        <v>110</v>
      </c>
      <c r="C21" s="102"/>
      <c r="D21" s="102"/>
      <c r="E21" s="102"/>
      <c r="F21" s="102"/>
      <c r="G21" s="102"/>
      <c r="H21" s="102"/>
      <c r="I21" s="103"/>
      <c r="J21" s="102"/>
      <c r="K21" s="49"/>
    </row>
    <row r="22" spans="1:11" s="73" customFormat="1" ht="15">
      <c r="A22" s="73" t="s">
        <v>76</v>
      </c>
      <c r="C22" s="49">
        <v>0</v>
      </c>
      <c r="D22" s="49"/>
      <c r="E22" s="49">
        <v>0</v>
      </c>
      <c r="F22" s="49"/>
      <c r="G22" s="49">
        <v>0</v>
      </c>
      <c r="H22" s="49"/>
      <c r="I22" s="49">
        <f>'IS'!J35</f>
        <v>4142</v>
      </c>
      <c r="J22" s="49"/>
      <c r="K22" s="49">
        <f>SUM(C22:I22)</f>
        <v>4142</v>
      </c>
    </row>
    <row r="23" spans="3:11" s="73" customFormat="1" ht="15">
      <c r="C23" s="49"/>
      <c r="D23" s="49"/>
      <c r="E23" s="49"/>
      <c r="F23" s="49"/>
      <c r="G23" s="49"/>
      <c r="H23" s="49"/>
      <c r="I23" s="49"/>
      <c r="J23" s="49"/>
      <c r="K23" s="49"/>
    </row>
    <row r="24" spans="1:11" s="73" customFormat="1" ht="15">
      <c r="A24" s="73" t="s">
        <v>94</v>
      </c>
      <c r="C24" s="49"/>
      <c r="D24" s="49"/>
      <c r="E24" s="49">
        <v>0</v>
      </c>
      <c r="F24" s="49"/>
      <c r="G24" s="49">
        <v>0</v>
      </c>
      <c r="H24" s="49"/>
      <c r="I24" s="49">
        <v>-1850</v>
      </c>
      <c r="J24" s="49"/>
      <c r="K24" s="49">
        <f>SUM(C24:I24)</f>
        <v>-1850</v>
      </c>
    </row>
    <row r="25" spans="3:11" s="73" customFormat="1" ht="15">
      <c r="C25" s="49"/>
      <c r="D25" s="49"/>
      <c r="E25" s="49"/>
      <c r="F25" s="49"/>
      <c r="G25" s="49"/>
      <c r="H25" s="49"/>
      <c r="I25" s="49"/>
      <c r="J25" s="49"/>
      <c r="K25" s="49"/>
    </row>
    <row r="26" spans="1:11" s="73" customFormat="1" ht="15.75" thickBot="1">
      <c r="A26" s="63" t="s">
        <v>84</v>
      </c>
      <c r="B26" s="63"/>
      <c r="C26" s="104">
        <f>SUM(C15:C22)</f>
        <v>587913</v>
      </c>
      <c r="D26" s="35"/>
      <c r="E26" s="104">
        <f>SUM(E15:E24)</f>
        <v>273887</v>
      </c>
      <c r="F26" s="35"/>
      <c r="G26" s="104">
        <f>SUM(G15:G22)</f>
        <v>1600</v>
      </c>
      <c r="H26" s="35"/>
      <c r="I26" s="104">
        <f>SUM(I15:I24)</f>
        <v>17731</v>
      </c>
      <c r="J26" s="35"/>
      <c r="K26" s="104">
        <f>SUM(K15:K24)</f>
        <v>881131</v>
      </c>
    </row>
    <row r="27" spans="3:11" s="73" customFormat="1" ht="15.75" thickTop="1">
      <c r="C27" s="49"/>
      <c r="D27" s="49"/>
      <c r="E27" s="49"/>
      <c r="F27" s="49"/>
      <c r="G27" s="49"/>
      <c r="H27" s="49"/>
      <c r="I27" s="49"/>
      <c r="J27" s="49"/>
      <c r="K27" s="49"/>
    </row>
    <row r="28" spans="3:11" s="73" customFormat="1" ht="15">
      <c r="C28" s="49"/>
      <c r="D28" s="49"/>
      <c r="E28" s="49"/>
      <c r="F28" s="49"/>
      <c r="G28" s="49"/>
      <c r="H28" s="49"/>
      <c r="I28" s="49"/>
      <c r="J28" s="49"/>
      <c r="K28" s="49"/>
    </row>
    <row r="29" spans="3:11" s="73" customFormat="1" ht="15" hidden="1">
      <c r="C29" s="105"/>
      <c r="D29" s="105"/>
      <c r="E29" s="105"/>
      <c r="F29" s="105"/>
      <c r="G29" s="105"/>
      <c r="H29" s="105"/>
      <c r="I29" s="106" t="s">
        <v>24</v>
      </c>
      <c r="J29" s="107"/>
      <c r="K29" s="105"/>
    </row>
    <row r="30" spans="3:11" s="73" customFormat="1" ht="15" hidden="1">
      <c r="C30" s="108" t="s">
        <v>25</v>
      </c>
      <c r="D30" s="109"/>
      <c r="E30" s="109"/>
      <c r="F30" s="109"/>
      <c r="G30" s="109"/>
      <c r="H30" s="109"/>
      <c r="I30" s="108" t="s">
        <v>26</v>
      </c>
      <c r="J30" s="109"/>
      <c r="K30" s="108" t="s">
        <v>0</v>
      </c>
    </row>
    <row r="31" spans="3:11" s="73" customFormat="1" ht="15" hidden="1">
      <c r="C31" s="106" t="s">
        <v>23</v>
      </c>
      <c r="D31" s="107"/>
      <c r="E31" s="107"/>
      <c r="F31" s="107"/>
      <c r="G31" s="107"/>
      <c r="H31" s="107"/>
      <c r="I31" s="106" t="s">
        <v>23</v>
      </c>
      <c r="J31" s="107"/>
      <c r="K31" s="106" t="s">
        <v>23</v>
      </c>
    </row>
    <row r="32" spans="3:11" s="73" customFormat="1" ht="15">
      <c r="C32" s="49"/>
      <c r="D32" s="49"/>
      <c r="E32" s="49"/>
      <c r="F32" s="49"/>
      <c r="G32" s="49"/>
      <c r="H32" s="49"/>
      <c r="I32" s="49"/>
      <c r="J32" s="49"/>
      <c r="K32" s="49"/>
    </row>
    <row r="33" spans="1:11" s="73" customFormat="1" ht="15">
      <c r="A33" s="63" t="s">
        <v>75</v>
      </c>
      <c r="C33" s="49">
        <v>74000</v>
      </c>
      <c r="D33" s="49"/>
      <c r="E33" s="49">
        <v>0</v>
      </c>
      <c r="F33" s="49"/>
      <c r="G33" s="49">
        <v>0</v>
      </c>
      <c r="H33" s="49"/>
      <c r="I33" s="49">
        <v>16094</v>
      </c>
      <c r="J33" s="49"/>
      <c r="K33" s="49">
        <f>SUM(C33:I33)</f>
        <v>90094</v>
      </c>
    </row>
    <row r="34" spans="3:11" s="73" customFormat="1" ht="15"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s="73" customFormat="1" ht="15">
      <c r="A35" s="73" t="s">
        <v>76</v>
      </c>
      <c r="C35" s="49">
        <v>0</v>
      </c>
      <c r="D35" s="49"/>
      <c r="E35" s="49">
        <v>0</v>
      </c>
      <c r="F35" s="49"/>
      <c r="G35" s="49">
        <v>0</v>
      </c>
      <c r="H35" s="49"/>
      <c r="I35" s="49">
        <f>'IS'!K31</f>
        <v>1288</v>
      </c>
      <c r="J35" s="49"/>
      <c r="K35" s="49">
        <f>SUM(C35:I35)</f>
        <v>1288</v>
      </c>
    </row>
    <row r="36" spans="3:11" s="73" customFormat="1" ht="15">
      <c r="C36" s="49"/>
      <c r="D36" s="49"/>
      <c r="E36" s="49"/>
      <c r="F36" s="49"/>
      <c r="G36" s="49"/>
      <c r="H36" s="49"/>
      <c r="I36" s="49"/>
      <c r="J36" s="49"/>
      <c r="K36" s="49"/>
    </row>
    <row r="37" spans="1:11" s="73" customFormat="1" ht="15">
      <c r="A37" s="73" t="s">
        <v>94</v>
      </c>
      <c r="C37" s="49">
        <v>0</v>
      </c>
      <c r="D37" s="49"/>
      <c r="E37" s="49">
        <v>0</v>
      </c>
      <c r="F37" s="49"/>
      <c r="G37" s="49">
        <v>0</v>
      </c>
      <c r="H37" s="49"/>
      <c r="I37" s="49">
        <v>-3700</v>
      </c>
      <c r="J37" s="49"/>
      <c r="K37" s="49">
        <f>SUM(C37:I37)</f>
        <v>-3700</v>
      </c>
    </row>
    <row r="38" spans="3:11" s="73" customFormat="1" ht="15">
      <c r="C38" s="49"/>
      <c r="D38" s="49"/>
      <c r="E38" s="49"/>
      <c r="F38" s="49"/>
      <c r="G38" s="49"/>
      <c r="H38" s="49"/>
      <c r="I38" s="49"/>
      <c r="J38" s="49"/>
      <c r="K38" s="49"/>
    </row>
    <row r="39" spans="1:11" s="73" customFormat="1" ht="15.75" thickBot="1">
      <c r="A39" s="63" t="s">
        <v>91</v>
      </c>
      <c r="B39" s="63"/>
      <c r="C39" s="104">
        <f>SUM(C33:C35)</f>
        <v>74000</v>
      </c>
      <c r="D39" s="35"/>
      <c r="E39" s="104">
        <f>SUM(E33:E35)</f>
        <v>0</v>
      </c>
      <c r="F39" s="35"/>
      <c r="G39" s="104">
        <f>SUM(G33:G35)</f>
        <v>0</v>
      </c>
      <c r="H39" s="35"/>
      <c r="I39" s="104">
        <f>SUM(I33:I37)</f>
        <v>13682</v>
      </c>
      <c r="J39" s="35"/>
      <c r="K39" s="104">
        <f>SUM(K33:K37)</f>
        <v>87682</v>
      </c>
    </row>
    <row r="40" spans="3:11" s="73" customFormat="1" ht="15.75" thickTop="1">
      <c r="C40" s="49"/>
      <c r="D40" s="49"/>
      <c r="E40" s="49"/>
      <c r="F40" s="49"/>
      <c r="G40" s="49"/>
      <c r="H40" s="49"/>
      <c r="I40" s="49"/>
      <c r="J40" s="49"/>
      <c r="K40" s="49"/>
    </row>
    <row r="44" spans="1:11" s="3" customFormat="1" ht="12.75">
      <c r="A44" s="158" t="s">
        <v>73</v>
      </c>
      <c r="B44" s="158"/>
      <c r="C44" s="159"/>
      <c r="D44" s="159"/>
      <c r="E44" s="159"/>
      <c r="F44" s="159"/>
      <c r="G44" s="159"/>
      <c r="H44" s="159"/>
      <c r="I44" s="159"/>
      <c r="J44" s="159"/>
      <c r="K44" s="159"/>
    </row>
    <row r="45" spans="1:11" s="3" customFormat="1" ht="12.75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</row>
    <row r="46" spans="1:11" s="3" customFormat="1" ht="12.75">
      <c r="A46" s="93"/>
      <c r="B46" s="93"/>
      <c r="K46" s="4"/>
    </row>
  </sheetData>
  <mergeCells count="1">
    <mergeCell ref="A44:K45"/>
  </mergeCells>
  <printOptions/>
  <pageMargins left="0.54" right="0.22" top="1" bottom="1" header="0.5" footer="0.5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3"/>
  <sheetViews>
    <sheetView zoomScale="75" zoomScaleNormal="75" zoomScaleSheetLayoutView="75" workbookViewId="0" topLeftCell="A34">
      <selection activeCell="F14" sqref="F14"/>
    </sheetView>
  </sheetViews>
  <sheetFormatPr defaultColWidth="8.88671875" defaultRowHeight="15" customHeight="1"/>
  <cols>
    <col min="1" max="1" width="2.10546875" style="91" customWidth="1"/>
    <col min="2" max="2" width="48.99609375" style="91" customWidth="1"/>
    <col min="3" max="3" width="5.3359375" style="91" customWidth="1"/>
    <col min="4" max="4" width="3.99609375" style="91" customWidth="1"/>
    <col min="5" max="5" width="18.3359375" style="153" customWidth="1"/>
    <col min="6" max="6" width="18.3359375" style="154" customWidth="1"/>
    <col min="7" max="7" width="12.5546875" style="91" hidden="1" customWidth="1"/>
    <col min="8" max="10" width="7.10546875" style="91" customWidth="1"/>
    <col min="11" max="11" width="8.77734375" style="91" customWidth="1"/>
    <col min="12" max="12" width="9.4453125" style="91" customWidth="1"/>
    <col min="13" max="16384" width="7.10546875" style="91" customWidth="1"/>
  </cols>
  <sheetData>
    <row r="1" spans="1:6" s="3" customFormat="1" ht="18.75" customHeight="1">
      <c r="A1" s="2" t="s">
        <v>120</v>
      </c>
      <c r="E1" s="128"/>
      <c r="F1" s="93"/>
    </row>
    <row r="2" spans="1:6" s="3" customFormat="1" ht="15" customHeight="1">
      <c r="A2" s="7" t="s">
        <v>13</v>
      </c>
      <c r="E2" s="128"/>
      <c r="F2" s="93"/>
    </row>
    <row r="3" spans="1:6" s="3" customFormat="1" ht="15" customHeight="1">
      <c r="A3" s="7"/>
      <c r="E3" s="128"/>
      <c r="F3" s="93"/>
    </row>
    <row r="4" spans="1:6" s="3" customFormat="1" ht="15" customHeight="1">
      <c r="A4" s="11" t="s">
        <v>61</v>
      </c>
      <c r="E4" s="128"/>
      <c r="F4" s="93"/>
    </row>
    <row r="5" spans="1:6" s="3" customFormat="1" ht="15" customHeight="1">
      <c r="A5" s="11" t="s">
        <v>111</v>
      </c>
      <c r="E5" s="128"/>
      <c r="F5" s="93"/>
    </row>
    <row r="6" spans="1:6" s="3" customFormat="1" ht="15" customHeight="1">
      <c r="A6" s="7"/>
      <c r="E6" s="128"/>
      <c r="F6" s="93"/>
    </row>
    <row r="7" spans="3:7" s="73" customFormat="1" ht="33" customHeight="1">
      <c r="C7" s="110"/>
      <c r="E7" s="129" t="s">
        <v>82</v>
      </c>
      <c r="F7" s="129" t="s">
        <v>95</v>
      </c>
      <c r="G7" s="111">
        <v>37711</v>
      </c>
    </row>
    <row r="8" spans="3:7" s="73" customFormat="1" ht="15" customHeight="1">
      <c r="C8" s="112"/>
      <c r="E8" s="130" t="s">
        <v>1</v>
      </c>
      <c r="F8" s="131" t="str">
        <f>E8</f>
        <v>RM'000</v>
      </c>
      <c r="G8" s="113" t="s">
        <v>1</v>
      </c>
    </row>
    <row r="9" spans="3:7" s="73" customFormat="1" ht="15" customHeight="1">
      <c r="C9" s="112"/>
      <c r="E9" s="132"/>
      <c r="F9" s="133"/>
      <c r="G9" s="114"/>
    </row>
    <row r="10" spans="1:7" s="73" customFormat="1" ht="15" customHeight="1">
      <c r="A10" s="63" t="s">
        <v>50</v>
      </c>
      <c r="C10" s="112"/>
      <c r="E10" s="134"/>
      <c r="F10" s="133"/>
      <c r="G10" s="115"/>
    </row>
    <row r="11" spans="3:7" s="73" customFormat="1" ht="15" customHeight="1">
      <c r="C11" s="112"/>
      <c r="E11" s="134"/>
      <c r="F11" s="133"/>
      <c r="G11" s="115"/>
    </row>
    <row r="12" spans="1:7" s="73" customFormat="1" ht="15" customHeight="1">
      <c r="A12" s="73" t="s">
        <v>70</v>
      </c>
      <c r="C12" s="112"/>
      <c r="E12" s="135">
        <f>'IS'!J27</f>
        <v>6613</v>
      </c>
      <c r="F12" s="39">
        <f>'IS'!K27</f>
        <v>2919</v>
      </c>
      <c r="G12" s="107">
        <v>590</v>
      </c>
    </row>
    <row r="13" spans="2:7" s="73" customFormat="1" ht="15" customHeight="1">
      <c r="B13" s="116" t="s">
        <v>104</v>
      </c>
      <c r="C13" s="112"/>
      <c r="E13" s="135"/>
      <c r="F13" s="105"/>
      <c r="G13" s="107"/>
    </row>
    <row r="14" spans="2:7" s="73" customFormat="1" ht="15.75" customHeight="1">
      <c r="B14" s="73" t="s">
        <v>55</v>
      </c>
      <c r="C14" s="112"/>
      <c r="E14" s="135">
        <v>1439</v>
      </c>
      <c r="F14" s="135">
        <v>1083</v>
      </c>
      <c r="G14" s="107">
        <v>271</v>
      </c>
    </row>
    <row r="15" spans="2:7" s="73" customFormat="1" ht="15.75" customHeight="1">
      <c r="B15" s="73" t="s">
        <v>66</v>
      </c>
      <c r="C15" s="112"/>
      <c r="E15" s="135">
        <v>-43</v>
      </c>
      <c r="F15" s="135">
        <v>-2</v>
      </c>
      <c r="G15" s="107"/>
    </row>
    <row r="16" spans="2:7" s="73" customFormat="1" ht="15.75" customHeight="1">
      <c r="B16" s="73" t="s">
        <v>96</v>
      </c>
      <c r="C16" s="112"/>
      <c r="E16" s="135">
        <v>0</v>
      </c>
      <c r="F16" s="135">
        <v>17</v>
      </c>
      <c r="G16" s="107"/>
    </row>
    <row r="17" spans="2:7" s="73" customFormat="1" ht="15" customHeight="1">
      <c r="B17" s="73" t="s">
        <v>52</v>
      </c>
      <c r="C17" s="112"/>
      <c r="E17" s="135">
        <v>822</v>
      </c>
      <c r="F17" s="105">
        <v>747</v>
      </c>
      <c r="G17" s="107">
        <v>173</v>
      </c>
    </row>
    <row r="18" spans="2:7" s="73" customFormat="1" ht="15" customHeight="1">
      <c r="B18" s="73" t="s">
        <v>53</v>
      </c>
      <c r="C18" s="112"/>
      <c r="E18" s="136">
        <f>-'IS'!J25</f>
        <v>-338</v>
      </c>
      <c r="F18" s="137">
        <v>-27</v>
      </c>
      <c r="G18" s="117">
        <v>-8</v>
      </c>
    </row>
    <row r="19" spans="3:7" s="73" customFormat="1" ht="15" customHeight="1">
      <c r="C19" s="112"/>
      <c r="E19" s="135"/>
      <c r="F19" s="138"/>
      <c r="G19" s="107"/>
    </row>
    <row r="20" spans="1:7" s="73" customFormat="1" ht="15" customHeight="1">
      <c r="A20" s="73" t="s">
        <v>45</v>
      </c>
      <c r="C20" s="112"/>
      <c r="E20" s="135">
        <f>SUM(E12:E18)</f>
        <v>8493</v>
      </c>
      <c r="F20" s="135">
        <f>SUM(F12:F18)</f>
        <v>4737</v>
      </c>
      <c r="G20" s="107">
        <f>SUM(G12:G18)</f>
        <v>1026</v>
      </c>
    </row>
    <row r="21" spans="3:7" s="73" customFormat="1" ht="15" customHeight="1">
      <c r="C21" s="112"/>
      <c r="E21" s="135"/>
      <c r="F21" s="138"/>
      <c r="G21" s="107"/>
    </row>
    <row r="22" spans="1:7" s="73" customFormat="1" ht="15" customHeight="1">
      <c r="A22" s="73" t="s">
        <v>46</v>
      </c>
      <c r="C22" s="112"/>
      <c r="E22" s="135"/>
      <c r="F22" s="138"/>
      <c r="G22" s="107"/>
    </row>
    <row r="23" spans="2:11" s="73" customFormat="1" ht="15" customHeight="1">
      <c r="B23" s="73" t="s">
        <v>72</v>
      </c>
      <c r="C23" s="112"/>
      <c r="E23" s="135">
        <f>-31641-2592</f>
        <v>-34233</v>
      </c>
      <c r="F23" s="105">
        <v>-8941</v>
      </c>
      <c r="G23" s="107">
        <v>3360</v>
      </c>
      <c r="K23" s="78"/>
    </row>
    <row r="24" spans="2:7" s="73" customFormat="1" ht="15" customHeight="1">
      <c r="B24" s="73" t="s">
        <v>101</v>
      </c>
      <c r="C24" s="112"/>
      <c r="E24" s="136">
        <v>31133</v>
      </c>
      <c r="F24" s="137">
        <v>4907</v>
      </c>
      <c r="G24" s="117">
        <v>-2271</v>
      </c>
    </row>
    <row r="25" spans="3:12" s="73" customFormat="1" ht="15" customHeight="1">
      <c r="C25" s="112"/>
      <c r="E25" s="135"/>
      <c r="F25" s="105"/>
      <c r="G25" s="107"/>
      <c r="L25" s="118"/>
    </row>
    <row r="26" spans="1:7" s="73" customFormat="1" ht="15" customHeight="1">
      <c r="A26" s="73" t="s">
        <v>118</v>
      </c>
      <c r="C26" s="119"/>
      <c r="D26" s="120"/>
      <c r="E26" s="139">
        <f>SUM(E20:E24)</f>
        <v>5393</v>
      </c>
      <c r="F26" s="139">
        <f>SUM(F20:F24)</f>
        <v>703</v>
      </c>
      <c r="G26" s="35">
        <f>SUM(G20:G24)</f>
        <v>2115</v>
      </c>
    </row>
    <row r="27" spans="3:7" s="73" customFormat="1" ht="15" customHeight="1">
      <c r="C27" s="119"/>
      <c r="D27" s="120"/>
      <c r="E27" s="139"/>
      <c r="F27" s="140"/>
      <c r="G27" s="35"/>
    </row>
    <row r="28" spans="2:7" s="73" customFormat="1" ht="15" customHeight="1">
      <c r="B28" s="73" t="s">
        <v>57</v>
      </c>
      <c r="C28" s="119"/>
      <c r="D28" s="120"/>
      <c r="E28" s="139">
        <f>-E17</f>
        <v>-822</v>
      </c>
      <c r="F28" s="39">
        <f>-F17</f>
        <v>-747</v>
      </c>
      <c r="G28" s="35">
        <v>-173</v>
      </c>
    </row>
    <row r="29" spans="2:7" s="73" customFormat="1" ht="15" customHeight="1">
      <c r="B29" s="73" t="s">
        <v>56</v>
      </c>
      <c r="C29" s="119"/>
      <c r="D29" s="120"/>
      <c r="E29" s="139">
        <f>-E18</f>
        <v>338</v>
      </c>
      <c r="F29" s="39">
        <f>-F18</f>
        <v>27</v>
      </c>
      <c r="G29" s="35">
        <v>8</v>
      </c>
    </row>
    <row r="30" spans="2:7" s="73" customFormat="1" ht="15" customHeight="1">
      <c r="B30" s="73" t="s">
        <v>49</v>
      </c>
      <c r="C30" s="119"/>
      <c r="D30" s="120"/>
      <c r="E30" s="136">
        <v>-1315</v>
      </c>
      <c r="F30" s="136">
        <v>-1896</v>
      </c>
      <c r="G30" s="121">
        <v>-170</v>
      </c>
    </row>
    <row r="31" spans="3:7" s="73" customFormat="1" ht="15" customHeight="1">
      <c r="C31" s="119"/>
      <c r="D31" s="120"/>
      <c r="E31" s="139"/>
      <c r="F31" s="140"/>
      <c r="G31" s="35"/>
    </row>
    <row r="32" spans="1:7" s="73" customFormat="1" ht="15" customHeight="1">
      <c r="A32" s="73" t="s">
        <v>117</v>
      </c>
      <c r="C32" s="119"/>
      <c r="E32" s="136">
        <f>SUM(E26:E30)</f>
        <v>3594</v>
      </c>
      <c r="F32" s="136">
        <f>SUM(F26:F30)</f>
        <v>-1913</v>
      </c>
      <c r="G32" s="49">
        <f>SUM(G26:G30)</f>
        <v>1780</v>
      </c>
    </row>
    <row r="33" spans="3:7" s="73" customFormat="1" ht="15" customHeight="1">
      <c r="C33" s="119"/>
      <c r="E33" s="135"/>
      <c r="F33" s="138"/>
      <c r="G33" s="49"/>
    </row>
    <row r="34" spans="1:7" s="73" customFormat="1" ht="15" customHeight="1">
      <c r="A34" s="63" t="s">
        <v>59</v>
      </c>
      <c r="B34" s="122"/>
      <c r="C34" s="119"/>
      <c r="D34" s="120"/>
      <c r="E34" s="139"/>
      <c r="F34" s="140"/>
      <c r="G34" s="35"/>
    </row>
    <row r="35" spans="1:7" s="73" customFormat="1" ht="15" customHeight="1">
      <c r="A35" s="63"/>
      <c r="B35" s="73" t="s">
        <v>47</v>
      </c>
      <c r="C35" s="119"/>
      <c r="D35" s="120"/>
      <c r="E35" s="141">
        <v>-1140</v>
      </c>
      <c r="F35" s="142">
        <v>-3194</v>
      </c>
      <c r="G35" s="123">
        <v>-486</v>
      </c>
    </row>
    <row r="36" spans="1:7" s="73" customFormat="1" ht="15" customHeight="1">
      <c r="A36" s="63"/>
      <c r="B36" s="73" t="s">
        <v>113</v>
      </c>
      <c r="C36" s="119"/>
      <c r="D36" s="120"/>
      <c r="E36" s="143">
        <v>-315839</v>
      </c>
      <c r="F36" s="144">
        <v>0</v>
      </c>
      <c r="G36" s="124"/>
    </row>
    <row r="37" spans="1:7" s="73" customFormat="1" ht="15" customHeight="1">
      <c r="A37" s="63"/>
      <c r="B37" s="73" t="s">
        <v>116</v>
      </c>
      <c r="C37" s="119"/>
      <c r="D37" s="120"/>
      <c r="E37" s="143">
        <f>-433300*2.3</f>
        <v>-996589.9999999999</v>
      </c>
      <c r="F37" s="144"/>
      <c r="G37" s="124"/>
    </row>
    <row r="38" spans="1:7" s="73" customFormat="1" ht="15" customHeight="1">
      <c r="A38" s="63"/>
      <c r="B38" s="73" t="s">
        <v>48</v>
      </c>
      <c r="C38" s="119"/>
      <c r="D38" s="120"/>
      <c r="E38" s="145">
        <v>67</v>
      </c>
      <c r="F38" s="146">
        <v>0</v>
      </c>
      <c r="G38" s="125">
        <v>5</v>
      </c>
    </row>
    <row r="39" spans="1:7" s="73" customFormat="1" ht="15" customHeight="1">
      <c r="A39" s="63"/>
      <c r="C39" s="119"/>
      <c r="D39" s="120"/>
      <c r="E39" s="139"/>
      <c r="F39" s="39"/>
      <c r="G39" s="124"/>
    </row>
    <row r="40" spans="1:7" s="73" customFormat="1" ht="15" customHeight="1">
      <c r="A40" s="73" t="s">
        <v>58</v>
      </c>
      <c r="C40" s="119"/>
      <c r="D40" s="120"/>
      <c r="E40" s="139">
        <f>SUM(E35:E38)</f>
        <v>-1313502</v>
      </c>
      <c r="F40" s="139">
        <f>SUM(F35:F38)</f>
        <v>-3194</v>
      </c>
      <c r="G40" s="125">
        <f>SUM(G35:G38)</f>
        <v>-481</v>
      </c>
    </row>
    <row r="41" spans="3:7" s="73" customFormat="1" ht="15" customHeight="1">
      <c r="C41" s="119"/>
      <c r="D41" s="120"/>
      <c r="E41" s="135"/>
      <c r="F41" s="138"/>
      <c r="G41" s="49"/>
    </row>
    <row r="42" spans="1:7" s="73" customFormat="1" ht="15" customHeight="1">
      <c r="A42" s="63" t="s">
        <v>103</v>
      </c>
      <c r="C42" s="119"/>
      <c r="D42" s="120"/>
      <c r="E42" s="139"/>
      <c r="F42" s="39"/>
      <c r="G42" s="123"/>
    </row>
    <row r="43" spans="1:7" s="73" customFormat="1" ht="15" customHeight="1">
      <c r="A43" s="63"/>
      <c r="B43" s="73" t="s">
        <v>97</v>
      </c>
      <c r="C43" s="119"/>
      <c r="D43" s="120"/>
      <c r="E43" s="141">
        <v>789400</v>
      </c>
      <c r="F43" s="38"/>
      <c r="G43" s="124"/>
    </row>
    <row r="44" spans="1:7" s="73" customFormat="1" ht="15" customHeight="1">
      <c r="A44" s="63"/>
      <c r="B44" s="73" t="s">
        <v>78</v>
      </c>
      <c r="C44" s="119"/>
      <c r="D44" s="120"/>
      <c r="E44" s="143">
        <f>-3652</f>
        <v>-3652</v>
      </c>
      <c r="F44" s="44">
        <v>2084</v>
      </c>
      <c r="G44" s="124"/>
    </row>
    <row r="45" spans="1:7" s="73" customFormat="1" ht="15" customHeight="1">
      <c r="A45" s="63"/>
      <c r="B45" s="73" t="s">
        <v>115</v>
      </c>
      <c r="C45" s="119"/>
      <c r="D45" s="120"/>
      <c r="E45" s="143">
        <v>643188</v>
      </c>
      <c r="F45" s="44"/>
      <c r="G45" s="124"/>
    </row>
    <row r="46" spans="1:7" s="73" customFormat="1" ht="15" customHeight="1">
      <c r="A46" s="63"/>
      <c r="B46" s="73" t="s">
        <v>93</v>
      </c>
      <c r="C46" s="119"/>
      <c r="D46" s="120"/>
      <c r="E46" s="145">
        <v>-1850</v>
      </c>
      <c r="F46" s="146">
        <v>-3700</v>
      </c>
      <c r="G46" s="125">
        <v>-269</v>
      </c>
    </row>
    <row r="47" spans="1:7" s="73" customFormat="1" ht="15" customHeight="1">
      <c r="A47" s="63"/>
      <c r="C47" s="119"/>
      <c r="D47" s="120"/>
      <c r="E47" s="139"/>
      <c r="F47" s="39"/>
      <c r="G47" s="124"/>
    </row>
    <row r="48" spans="1:7" s="73" customFormat="1" ht="15" customHeight="1">
      <c r="A48" s="73" t="s">
        <v>102</v>
      </c>
      <c r="C48" s="119"/>
      <c r="D48" s="120"/>
      <c r="E48" s="139">
        <f>SUM(E43:E46)</f>
        <v>1427086</v>
      </c>
      <c r="F48" s="139">
        <f>SUM(F43:F46)</f>
        <v>-1616</v>
      </c>
      <c r="G48" s="125">
        <f>G46</f>
        <v>-269</v>
      </c>
    </row>
    <row r="49" spans="1:7" s="73" customFormat="1" ht="15" customHeight="1">
      <c r="A49" s="63"/>
      <c r="C49" s="119"/>
      <c r="D49" s="120"/>
      <c r="E49" s="139"/>
      <c r="F49" s="140"/>
      <c r="G49" s="35"/>
    </row>
    <row r="50" spans="1:7" s="73" customFormat="1" ht="15" customHeight="1">
      <c r="A50" s="73" t="s">
        <v>77</v>
      </c>
      <c r="C50" s="119"/>
      <c r="D50" s="120"/>
      <c r="E50" s="135">
        <f>E32+E40+E48</f>
        <v>117178</v>
      </c>
      <c r="F50" s="135">
        <f>F32+F40+F48</f>
        <v>-6723</v>
      </c>
      <c r="G50" s="49">
        <f>G32+G40+G48</f>
        <v>1030</v>
      </c>
    </row>
    <row r="51" spans="3:7" s="73" customFormat="1" ht="15" customHeight="1">
      <c r="C51" s="119"/>
      <c r="D51" s="120"/>
      <c r="E51" s="135"/>
      <c r="F51" s="138"/>
      <c r="G51" s="49"/>
    </row>
    <row r="52" spans="1:7" s="73" customFormat="1" ht="15" customHeight="1">
      <c r="A52" s="63" t="s">
        <v>41</v>
      </c>
      <c r="C52" s="119"/>
      <c r="D52" s="120"/>
      <c r="E52" s="135">
        <v>-5825</v>
      </c>
      <c r="F52" s="39">
        <v>-726</v>
      </c>
      <c r="G52" s="49">
        <v>-1983</v>
      </c>
    </row>
    <row r="53" spans="3:7" s="73" customFormat="1" ht="15" customHeight="1">
      <c r="C53" s="119"/>
      <c r="D53" s="120"/>
      <c r="E53" s="135"/>
      <c r="F53" s="105"/>
      <c r="G53" s="49"/>
    </row>
    <row r="54" spans="1:7" s="73" customFormat="1" ht="15" customHeight="1" thickBot="1">
      <c r="A54" s="63" t="s">
        <v>98</v>
      </c>
      <c r="C54" s="119"/>
      <c r="D54" s="120"/>
      <c r="E54" s="147">
        <f>+E50+E52</f>
        <v>111353</v>
      </c>
      <c r="F54" s="148">
        <f>SUM(F50:F53)</f>
        <v>-7449</v>
      </c>
      <c r="G54" s="126">
        <f>+G50+G52</f>
        <v>-953</v>
      </c>
    </row>
    <row r="55" spans="5:7" s="73" customFormat="1" ht="15" customHeight="1" thickTop="1">
      <c r="E55" s="135"/>
      <c r="F55" s="140"/>
      <c r="G55" s="49"/>
    </row>
    <row r="56" spans="1:6" s="73" customFormat="1" ht="15" customHeight="1">
      <c r="A56" s="73" t="s">
        <v>71</v>
      </c>
      <c r="E56" s="149"/>
      <c r="F56" s="140"/>
    </row>
    <row r="57" spans="5:6" s="73" customFormat="1" ht="15" customHeight="1">
      <c r="E57" s="149"/>
      <c r="F57" s="140"/>
    </row>
    <row r="58" spans="5:7" s="73" customFormat="1" ht="15" customHeight="1">
      <c r="E58" s="130" t="s">
        <v>1</v>
      </c>
      <c r="F58" s="131" t="s">
        <v>1</v>
      </c>
      <c r="G58" s="113" t="s">
        <v>1</v>
      </c>
    </row>
    <row r="59" spans="5:7" s="73" customFormat="1" ht="15" customHeight="1">
      <c r="E59" s="130"/>
      <c r="F59" s="131"/>
      <c r="G59" s="113"/>
    </row>
    <row r="60" spans="2:7" s="73" customFormat="1" ht="15" customHeight="1">
      <c r="B60" s="73" t="s">
        <v>29</v>
      </c>
      <c r="E60" s="139">
        <v>5858</v>
      </c>
      <c r="F60" s="39">
        <v>839</v>
      </c>
      <c r="G60" s="35">
        <f>'BS'!F26</f>
        <v>0</v>
      </c>
    </row>
    <row r="61" spans="2:7" s="73" customFormat="1" ht="15" customHeight="1">
      <c r="B61" s="73" t="s">
        <v>100</v>
      </c>
      <c r="E61" s="139">
        <v>115713</v>
      </c>
      <c r="F61" s="39">
        <v>0</v>
      </c>
      <c r="G61" s="35"/>
    </row>
    <row r="62" spans="2:7" s="73" customFormat="1" ht="15" customHeight="1">
      <c r="B62" s="73" t="s">
        <v>30</v>
      </c>
      <c r="E62" s="135">
        <v>-10218</v>
      </c>
      <c r="F62" s="39">
        <v>-8288</v>
      </c>
      <c r="G62" s="49">
        <v>-2174</v>
      </c>
    </row>
    <row r="63" spans="5:7" s="73" customFormat="1" ht="15" customHeight="1" thickBot="1">
      <c r="E63" s="147">
        <f>SUM(E60:E62)</f>
        <v>111353</v>
      </c>
      <c r="F63" s="148">
        <f>SUM(F60:F62)</f>
        <v>-7449</v>
      </c>
      <c r="G63" s="126">
        <f>SUM(G60:G62)</f>
        <v>-2174</v>
      </c>
    </row>
    <row r="64" spans="5:7" s="73" customFormat="1" ht="15" customHeight="1" thickTop="1">
      <c r="E64" s="139"/>
      <c r="F64" s="140"/>
      <c r="G64" s="35"/>
    </row>
    <row r="65" spans="1:6" s="73" customFormat="1" ht="15" customHeight="1">
      <c r="A65" s="127" t="s">
        <v>54</v>
      </c>
      <c r="B65" s="91"/>
      <c r="C65" s="91"/>
      <c r="D65" s="91"/>
      <c r="E65" s="150"/>
      <c r="F65" s="151"/>
    </row>
    <row r="66" spans="1:6" s="3" customFormat="1" ht="15" customHeight="1">
      <c r="A66" s="158" t="s">
        <v>73</v>
      </c>
      <c r="B66" s="158"/>
      <c r="C66" s="158"/>
      <c r="D66" s="158"/>
      <c r="E66" s="158"/>
      <c r="F66" s="158"/>
    </row>
    <row r="67" spans="1:6" s="3" customFormat="1" ht="15" customHeight="1">
      <c r="A67" s="158"/>
      <c r="B67" s="158"/>
      <c r="C67" s="158"/>
      <c r="D67" s="158"/>
      <c r="E67" s="158"/>
      <c r="F67" s="158"/>
    </row>
    <row r="68" spans="1:6" s="3" customFormat="1" ht="15" customHeight="1">
      <c r="A68" s="93"/>
      <c r="E68" s="128"/>
      <c r="F68" s="151"/>
    </row>
    <row r="69" spans="5:6" ht="15" customHeight="1">
      <c r="E69" s="150">
        <f>+E54-E63</f>
        <v>0</v>
      </c>
      <c r="F69" s="151"/>
    </row>
    <row r="70" spans="5:6" ht="15" customHeight="1">
      <c r="E70" s="150"/>
      <c r="F70" s="152"/>
    </row>
    <row r="71" ht="15" customHeight="1">
      <c r="F71" s="152"/>
    </row>
    <row r="72" spans="5:6" ht="15" customHeight="1">
      <c r="E72" s="150"/>
      <c r="F72" s="152"/>
    </row>
    <row r="73" ht="15" customHeight="1">
      <c r="F73" s="152"/>
    </row>
    <row r="74" ht="15" customHeight="1">
      <c r="F74" s="152"/>
    </row>
    <row r="75" ht="15" customHeight="1">
      <c r="F75" s="152"/>
    </row>
    <row r="76" spans="5:6" ht="15" customHeight="1">
      <c r="E76" s="150"/>
      <c r="F76" s="152"/>
    </row>
    <row r="77" ht="15" customHeight="1">
      <c r="F77" s="152"/>
    </row>
    <row r="78" ht="15" customHeight="1">
      <c r="F78" s="152"/>
    </row>
    <row r="79" ht="15" customHeight="1">
      <c r="F79" s="152"/>
    </row>
    <row r="80" ht="15" customHeight="1">
      <c r="F80" s="152"/>
    </row>
    <row r="81" ht="15" customHeight="1">
      <c r="F81" s="152"/>
    </row>
    <row r="82" ht="15" customHeight="1">
      <c r="F82" s="152"/>
    </row>
    <row r="83" ht="15" customHeight="1">
      <c r="F83" s="152"/>
    </row>
    <row r="84" ht="15" customHeight="1">
      <c r="F84" s="152"/>
    </row>
    <row r="85" ht="15" customHeight="1">
      <c r="F85" s="152"/>
    </row>
    <row r="86" ht="15" customHeight="1">
      <c r="F86" s="152"/>
    </row>
    <row r="87" ht="15" customHeight="1">
      <c r="F87" s="152"/>
    </row>
    <row r="88" ht="15" customHeight="1">
      <c r="F88" s="152"/>
    </row>
    <row r="89" ht="15" customHeight="1">
      <c r="F89" s="152"/>
    </row>
    <row r="90" ht="15" customHeight="1">
      <c r="F90" s="152"/>
    </row>
    <row r="91" ht="15" customHeight="1">
      <c r="F91" s="152"/>
    </row>
    <row r="92" ht="15" customHeight="1">
      <c r="F92" s="152"/>
    </row>
    <row r="93" ht="15" customHeight="1">
      <c r="F93" s="152"/>
    </row>
    <row r="94" ht="15" customHeight="1">
      <c r="F94" s="152"/>
    </row>
    <row r="95" ht="15" customHeight="1">
      <c r="F95" s="152"/>
    </row>
    <row r="96" ht="15" customHeight="1">
      <c r="F96" s="152"/>
    </row>
    <row r="97" ht="15" customHeight="1">
      <c r="F97" s="152"/>
    </row>
    <row r="98" ht="15" customHeight="1">
      <c r="F98" s="152"/>
    </row>
    <row r="99" ht="15" customHeight="1">
      <c r="F99" s="152"/>
    </row>
    <row r="100" ht="15" customHeight="1">
      <c r="F100" s="152"/>
    </row>
    <row r="101" ht="15" customHeight="1">
      <c r="F101" s="152"/>
    </row>
    <row r="102" ht="15" customHeight="1">
      <c r="F102" s="152"/>
    </row>
    <row r="103" ht="15" customHeight="1">
      <c r="F103" s="152"/>
    </row>
    <row r="104" ht="15" customHeight="1">
      <c r="F104" s="152"/>
    </row>
    <row r="105" ht="15" customHeight="1">
      <c r="F105" s="152"/>
    </row>
    <row r="106" ht="15" customHeight="1">
      <c r="F106" s="152"/>
    </row>
    <row r="107" ht="15" customHeight="1">
      <c r="F107" s="152"/>
    </row>
    <row r="108" ht="15" customHeight="1">
      <c r="F108" s="152"/>
    </row>
    <row r="109" ht="15" customHeight="1">
      <c r="F109" s="152"/>
    </row>
    <row r="110" ht="15" customHeight="1">
      <c r="F110" s="152"/>
    </row>
    <row r="111" ht="15" customHeight="1">
      <c r="F111" s="152"/>
    </row>
    <row r="112" ht="15" customHeight="1">
      <c r="F112" s="152"/>
    </row>
    <row r="113" ht="15" customHeight="1">
      <c r="F113" s="152"/>
    </row>
  </sheetData>
  <mergeCells count="1">
    <mergeCell ref="A66:F67"/>
  </mergeCells>
  <printOptions/>
  <pageMargins left="0.5" right="0.5" top="0.46" bottom="0.42" header="0.88" footer="0.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ong</cp:lastModifiedBy>
  <cp:lastPrinted>2005-12-15T09:09:27Z</cp:lastPrinted>
  <dcterms:created xsi:type="dcterms:W3CDTF">2002-02-19T04:18:33Z</dcterms:created>
  <dcterms:modified xsi:type="dcterms:W3CDTF">2005-12-15T09:09:31Z</dcterms:modified>
  <cp:category/>
  <cp:version/>
  <cp:contentType/>
  <cp:contentStatus/>
</cp:coreProperties>
</file>